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Stavební úpravy poko...'!$C$105:$K$389</definedName>
    <definedName name="_xlnm.Print_Area" localSheetId="1">'01 - Stavební úpravy poko...'!$C$4:$J$39,'01 - Stavební úpravy poko...'!$C$45:$J$87,'01 - Stavební úpravy poko...'!$C$93:$K$389</definedName>
    <definedName name="_xlnm.Print_Titles" localSheetId="1">'01 - Stavební úpravy poko...'!$105:$105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389"/>
  <c r="BH389"/>
  <c r="BG389"/>
  <c r="BE389"/>
  <c r="T389"/>
  <c r="T388"/>
  <c r="R389"/>
  <c r="R388"/>
  <c r="P389"/>
  <c r="P388"/>
  <c r="BK389"/>
  <c r="BK388"/>
  <c r="J388"/>
  <c r="J389"/>
  <c r="BF389"/>
  <c r="J86"/>
  <c r="BI387"/>
  <c r="BH387"/>
  <c r="BG387"/>
  <c r="BE387"/>
  <c r="T387"/>
  <c r="T386"/>
  <c r="R387"/>
  <c r="R386"/>
  <c r="P387"/>
  <c r="P386"/>
  <c r="BK387"/>
  <c r="BK386"/>
  <c r="J386"/>
  <c r="J387"/>
  <c r="BF387"/>
  <c r="J85"/>
  <c r="BI385"/>
  <c r="BH385"/>
  <c r="BG385"/>
  <c r="BE385"/>
  <c r="T385"/>
  <c r="T384"/>
  <c r="T383"/>
  <c r="R385"/>
  <c r="R384"/>
  <c r="R383"/>
  <c r="P385"/>
  <c r="P384"/>
  <c r="P383"/>
  <c r="BK385"/>
  <c r="BK384"/>
  <c r="J384"/>
  <c r="BK383"/>
  <c r="J383"/>
  <c r="J385"/>
  <c r="BF385"/>
  <c r="J84"/>
  <c r="J83"/>
  <c r="BI375"/>
  <c r="BH375"/>
  <c r="BG375"/>
  <c r="BE375"/>
  <c r="T375"/>
  <c r="R375"/>
  <c r="P375"/>
  <c r="BK375"/>
  <c r="J375"/>
  <c r="BF375"/>
  <c r="BI365"/>
  <c r="BH365"/>
  <c r="BG365"/>
  <c r="BE365"/>
  <c r="T365"/>
  <c r="R365"/>
  <c r="P365"/>
  <c r="BK365"/>
  <c r="J365"/>
  <c r="BF365"/>
  <c r="BI363"/>
  <c r="BH363"/>
  <c r="BG363"/>
  <c r="BE363"/>
  <c r="T363"/>
  <c r="R363"/>
  <c r="P363"/>
  <c r="BK363"/>
  <c r="J363"/>
  <c r="BF363"/>
  <c r="BI361"/>
  <c r="BH361"/>
  <c r="BG361"/>
  <c r="BE361"/>
  <c r="T361"/>
  <c r="T360"/>
  <c r="R361"/>
  <c r="R360"/>
  <c r="P361"/>
  <c r="P360"/>
  <c r="BK361"/>
  <c r="BK360"/>
  <c r="J360"/>
  <c r="J361"/>
  <c r="BF361"/>
  <c r="J82"/>
  <c r="BI359"/>
  <c r="BH359"/>
  <c r="BG359"/>
  <c r="BE359"/>
  <c r="T359"/>
  <c r="R359"/>
  <c r="P359"/>
  <c r="BK359"/>
  <c r="J359"/>
  <c r="BF359"/>
  <c r="BI358"/>
  <c r="BH358"/>
  <c r="BG358"/>
  <c r="BE358"/>
  <c r="T358"/>
  <c r="T357"/>
  <c r="R358"/>
  <c r="R357"/>
  <c r="P358"/>
  <c r="P357"/>
  <c r="BK358"/>
  <c r="BK357"/>
  <c r="J357"/>
  <c r="J358"/>
  <c r="BF358"/>
  <c r="J81"/>
  <c r="BI356"/>
  <c r="BH356"/>
  <c r="BG356"/>
  <c r="BE356"/>
  <c r="T356"/>
  <c r="R356"/>
  <c r="P356"/>
  <c r="BK356"/>
  <c r="J356"/>
  <c r="BF356"/>
  <c r="BI355"/>
  <c r="BH355"/>
  <c r="BG355"/>
  <c r="BE355"/>
  <c r="T355"/>
  <c r="R355"/>
  <c r="P355"/>
  <c r="BK355"/>
  <c r="J355"/>
  <c r="BF355"/>
  <c r="BI354"/>
  <c r="BH354"/>
  <c r="BG354"/>
  <c r="BE354"/>
  <c r="T354"/>
  <c r="R354"/>
  <c r="P354"/>
  <c r="BK354"/>
  <c r="J354"/>
  <c r="BF354"/>
  <c r="BI353"/>
  <c r="BH353"/>
  <c r="BG353"/>
  <c r="BE353"/>
  <c r="T353"/>
  <c r="R353"/>
  <c r="P353"/>
  <c r="BK353"/>
  <c r="J353"/>
  <c r="BF353"/>
  <c r="BI350"/>
  <c r="BH350"/>
  <c r="BG350"/>
  <c r="BE350"/>
  <c r="T350"/>
  <c r="R350"/>
  <c r="P350"/>
  <c r="BK350"/>
  <c r="J350"/>
  <c r="BF350"/>
  <c r="BI347"/>
  <c r="BH347"/>
  <c r="BG347"/>
  <c r="BE347"/>
  <c r="T347"/>
  <c r="T346"/>
  <c r="R347"/>
  <c r="R346"/>
  <c r="P347"/>
  <c r="P346"/>
  <c r="BK347"/>
  <c r="BK346"/>
  <c r="J346"/>
  <c r="J347"/>
  <c r="BF347"/>
  <c r="J80"/>
  <c r="BI345"/>
  <c r="BH345"/>
  <c r="BG345"/>
  <c r="BE345"/>
  <c r="T345"/>
  <c r="R345"/>
  <c r="P345"/>
  <c r="BK345"/>
  <c r="J345"/>
  <c r="BF345"/>
  <c r="BI344"/>
  <c r="BH344"/>
  <c r="BG344"/>
  <c r="BE344"/>
  <c r="T344"/>
  <c r="R344"/>
  <c r="P344"/>
  <c r="BK344"/>
  <c r="J344"/>
  <c r="BF344"/>
  <c r="BI343"/>
  <c r="BH343"/>
  <c r="BG343"/>
  <c r="BE343"/>
  <c r="T343"/>
  <c r="R343"/>
  <c r="P343"/>
  <c r="BK343"/>
  <c r="J343"/>
  <c r="BF343"/>
  <c r="BI341"/>
  <c r="BH341"/>
  <c r="BG341"/>
  <c r="BE341"/>
  <c r="T341"/>
  <c r="R341"/>
  <c r="P341"/>
  <c r="BK341"/>
  <c r="J341"/>
  <c r="BF341"/>
  <c r="BI336"/>
  <c r="BH336"/>
  <c r="BG336"/>
  <c r="BE336"/>
  <c r="T336"/>
  <c r="R336"/>
  <c r="P336"/>
  <c r="BK336"/>
  <c r="J336"/>
  <c r="BF336"/>
  <c r="BI334"/>
  <c r="BH334"/>
  <c r="BG334"/>
  <c r="BE334"/>
  <c r="T334"/>
  <c r="R334"/>
  <c r="P334"/>
  <c r="BK334"/>
  <c r="J334"/>
  <c r="BF334"/>
  <c r="BI331"/>
  <c r="BH331"/>
  <c r="BG331"/>
  <c r="BE331"/>
  <c r="T331"/>
  <c r="R331"/>
  <c r="P331"/>
  <c r="BK331"/>
  <c r="J331"/>
  <c r="BF331"/>
  <c r="BI330"/>
  <c r="BH330"/>
  <c r="BG330"/>
  <c r="BE330"/>
  <c r="T330"/>
  <c r="R330"/>
  <c r="P330"/>
  <c r="BK330"/>
  <c r="J330"/>
  <c r="BF330"/>
  <c r="BI329"/>
  <c r="BH329"/>
  <c r="BG329"/>
  <c r="BE329"/>
  <c r="T329"/>
  <c r="R329"/>
  <c r="P329"/>
  <c r="BK329"/>
  <c r="J329"/>
  <c r="BF329"/>
  <c r="BI328"/>
  <c r="BH328"/>
  <c r="BG328"/>
  <c r="BE328"/>
  <c r="T328"/>
  <c r="T327"/>
  <c r="R328"/>
  <c r="R327"/>
  <c r="P328"/>
  <c r="P327"/>
  <c r="BK328"/>
  <c r="BK327"/>
  <c r="J327"/>
  <c r="J328"/>
  <c r="BF328"/>
  <c r="J79"/>
  <c r="BI326"/>
  <c r="BH326"/>
  <c r="BG326"/>
  <c r="BE326"/>
  <c r="T326"/>
  <c r="R326"/>
  <c r="P326"/>
  <c r="BK326"/>
  <c r="J326"/>
  <c r="BF326"/>
  <c r="BI325"/>
  <c r="BH325"/>
  <c r="BG325"/>
  <c r="BE325"/>
  <c r="T325"/>
  <c r="R325"/>
  <c r="P325"/>
  <c r="BK325"/>
  <c r="J325"/>
  <c r="BF325"/>
  <c r="BI324"/>
  <c r="BH324"/>
  <c r="BG324"/>
  <c r="BE324"/>
  <c r="T324"/>
  <c r="R324"/>
  <c r="P324"/>
  <c r="BK324"/>
  <c r="J324"/>
  <c r="BF324"/>
  <c r="BI323"/>
  <c r="BH323"/>
  <c r="BG323"/>
  <c r="BE323"/>
  <c r="T323"/>
  <c r="R323"/>
  <c r="P323"/>
  <c r="BK323"/>
  <c r="J323"/>
  <c r="BF323"/>
  <c r="BI321"/>
  <c r="BH321"/>
  <c r="BG321"/>
  <c r="BE321"/>
  <c r="T321"/>
  <c r="R321"/>
  <c r="P321"/>
  <c r="BK321"/>
  <c r="J321"/>
  <c r="BF321"/>
  <c r="BI318"/>
  <c r="BH318"/>
  <c r="BG318"/>
  <c r="BE318"/>
  <c r="T318"/>
  <c r="R318"/>
  <c r="P318"/>
  <c r="BK318"/>
  <c r="J318"/>
  <c r="BF318"/>
  <c r="BI315"/>
  <c r="BH315"/>
  <c r="BG315"/>
  <c r="BE315"/>
  <c r="T315"/>
  <c r="T314"/>
  <c r="R315"/>
  <c r="R314"/>
  <c r="P315"/>
  <c r="P314"/>
  <c r="BK315"/>
  <c r="BK314"/>
  <c r="J314"/>
  <c r="J315"/>
  <c r="BF315"/>
  <c r="J78"/>
  <c r="BI313"/>
  <c r="BH313"/>
  <c r="BG313"/>
  <c r="BE313"/>
  <c r="T313"/>
  <c r="R313"/>
  <c r="P313"/>
  <c r="BK313"/>
  <c r="J313"/>
  <c r="BF313"/>
  <c r="BI307"/>
  <c r="BH307"/>
  <c r="BG307"/>
  <c r="BE307"/>
  <c r="T307"/>
  <c r="R307"/>
  <c r="P307"/>
  <c r="BK307"/>
  <c r="J307"/>
  <c r="BF307"/>
  <c r="BI306"/>
  <c r="BH306"/>
  <c r="BG306"/>
  <c r="BE306"/>
  <c r="T306"/>
  <c r="R306"/>
  <c r="P306"/>
  <c r="BK306"/>
  <c r="J306"/>
  <c r="BF306"/>
  <c r="BI305"/>
  <c r="BH305"/>
  <c r="BG305"/>
  <c r="BE305"/>
  <c r="T305"/>
  <c r="R305"/>
  <c r="P305"/>
  <c r="BK305"/>
  <c r="J305"/>
  <c r="BF305"/>
  <c r="BI304"/>
  <c r="BH304"/>
  <c r="BG304"/>
  <c r="BE304"/>
  <c r="T304"/>
  <c r="R304"/>
  <c r="P304"/>
  <c r="BK304"/>
  <c r="J304"/>
  <c r="BF304"/>
  <c r="BI303"/>
  <c r="BH303"/>
  <c r="BG303"/>
  <c r="BE303"/>
  <c r="T303"/>
  <c r="R303"/>
  <c r="P303"/>
  <c r="BK303"/>
  <c r="J303"/>
  <c r="BF303"/>
  <c r="BI302"/>
  <c r="BH302"/>
  <c r="BG302"/>
  <c r="BE302"/>
  <c r="T302"/>
  <c r="R302"/>
  <c r="P302"/>
  <c r="BK302"/>
  <c r="J302"/>
  <c r="BF302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/>
  <c r="BI297"/>
  <c r="BH297"/>
  <c r="BG297"/>
  <c r="BE297"/>
  <c r="T297"/>
  <c r="T296"/>
  <c r="R297"/>
  <c r="R296"/>
  <c r="P297"/>
  <c r="P296"/>
  <c r="BK297"/>
  <c r="BK296"/>
  <c r="J296"/>
  <c r="J297"/>
  <c r="BF297"/>
  <c r="J77"/>
  <c r="BI295"/>
  <c r="BH295"/>
  <c r="BG295"/>
  <c r="BE295"/>
  <c r="T295"/>
  <c r="R295"/>
  <c r="P295"/>
  <c r="BK295"/>
  <c r="J295"/>
  <c r="BF295"/>
  <c r="BI294"/>
  <c r="BH294"/>
  <c r="BG294"/>
  <c r="BE294"/>
  <c r="T294"/>
  <c r="R294"/>
  <c r="P294"/>
  <c r="BK294"/>
  <c r="J294"/>
  <c r="BF294"/>
  <c r="BI293"/>
  <c r="BH293"/>
  <c r="BG293"/>
  <c r="BE293"/>
  <c r="T293"/>
  <c r="R293"/>
  <c r="P293"/>
  <c r="BK293"/>
  <c r="J293"/>
  <c r="BF293"/>
  <c r="BI292"/>
  <c r="BH292"/>
  <c r="BG292"/>
  <c r="BE292"/>
  <c r="T292"/>
  <c r="R292"/>
  <c r="P292"/>
  <c r="BK292"/>
  <c r="J292"/>
  <c r="BF292"/>
  <c r="BI290"/>
  <c r="BH290"/>
  <c r="BG290"/>
  <c r="BE290"/>
  <c r="T290"/>
  <c r="R290"/>
  <c r="P290"/>
  <c r="BK290"/>
  <c r="J290"/>
  <c r="BF290"/>
  <c r="BI288"/>
  <c r="BH288"/>
  <c r="BG288"/>
  <c r="BE288"/>
  <c r="T288"/>
  <c r="T287"/>
  <c r="R288"/>
  <c r="R287"/>
  <c r="P288"/>
  <c r="P287"/>
  <c r="BK288"/>
  <c r="BK287"/>
  <c r="J287"/>
  <c r="J288"/>
  <c r="BF288"/>
  <c r="J76"/>
  <c r="BI286"/>
  <c r="BH286"/>
  <c r="BG286"/>
  <c r="BE286"/>
  <c r="T286"/>
  <c r="R286"/>
  <c r="P286"/>
  <c r="BK286"/>
  <c r="J286"/>
  <c r="BF286"/>
  <c r="BI285"/>
  <c r="BH285"/>
  <c r="BG285"/>
  <c r="BE285"/>
  <c r="T285"/>
  <c r="T284"/>
  <c r="R285"/>
  <c r="R284"/>
  <c r="P285"/>
  <c r="P284"/>
  <c r="BK285"/>
  <c r="BK284"/>
  <c r="J284"/>
  <c r="J285"/>
  <c r="BF285"/>
  <c r="J75"/>
  <c r="BI283"/>
  <c r="BH283"/>
  <c r="BG283"/>
  <c r="BE283"/>
  <c r="T283"/>
  <c r="R283"/>
  <c r="P283"/>
  <c r="BK283"/>
  <c r="J283"/>
  <c r="BF283"/>
  <c r="BI282"/>
  <c r="BH282"/>
  <c r="BG282"/>
  <c r="BE282"/>
  <c r="T282"/>
  <c r="R282"/>
  <c r="P282"/>
  <c r="BK282"/>
  <c r="J282"/>
  <c r="BF282"/>
  <c r="BI281"/>
  <c r="BH281"/>
  <c r="BG281"/>
  <c r="BE281"/>
  <c r="T281"/>
  <c r="R281"/>
  <c r="P281"/>
  <c r="BK281"/>
  <c r="J281"/>
  <c r="BF28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/>
  <c r="BI272"/>
  <c r="BH272"/>
  <c r="BG272"/>
  <c r="BE272"/>
  <c r="T272"/>
  <c r="T271"/>
  <c r="R272"/>
  <c r="R271"/>
  <c r="P272"/>
  <c r="P271"/>
  <c r="BK272"/>
  <c r="BK271"/>
  <c r="J271"/>
  <c r="J272"/>
  <c r="BF272"/>
  <c r="J74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/>
  <c r="BI267"/>
  <c r="BH267"/>
  <c r="BG267"/>
  <c r="BE267"/>
  <c r="T267"/>
  <c r="R267"/>
  <c r="P267"/>
  <c r="BK267"/>
  <c r="J267"/>
  <c r="BF267"/>
  <c r="BI265"/>
  <c r="BH265"/>
  <c r="BG265"/>
  <c r="BE265"/>
  <c r="T265"/>
  <c r="R265"/>
  <c r="P265"/>
  <c r="BK265"/>
  <c r="J265"/>
  <c r="BF265"/>
  <c r="BI263"/>
  <c r="BH263"/>
  <c r="BG263"/>
  <c r="BE263"/>
  <c r="T263"/>
  <c r="T262"/>
  <c r="R263"/>
  <c r="R262"/>
  <c r="P263"/>
  <c r="P262"/>
  <c r="BK263"/>
  <c r="BK262"/>
  <c r="J262"/>
  <c r="J263"/>
  <c r="BF263"/>
  <c r="J73"/>
  <c r="BI261"/>
  <c r="BH261"/>
  <c r="BG261"/>
  <c r="BE261"/>
  <c r="T261"/>
  <c r="T260"/>
  <c r="R261"/>
  <c r="R260"/>
  <c r="P261"/>
  <c r="P260"/>
  <c r="BK261"/>
  <c r="BK260"/>
  <c r="J260"/>
  <c r="J261"/>
  <c r="BF261"/>
  <c r="J72"/>
  <c r="BI259"/>
  <c r="BH259"/>
  <c r="BG259"/>
  <c r="BE259"/>
  <c r="T259"/>
  <c r="R259"/>
  <c r="P259"/>
  <c r="BK259"/>
  <c r="J259"/>
  <c r="BF259"/>
  <c r="BI258"/>
  <c r="BH258"/>
  <c r="BG258"/>
  <c r="BE258"/>
  <c r="T258"/>
  <c r="R258"/>
  <c r="P258"/>
  <c r="BK258"/>
  <c r="J258"/>
  <c r="BF258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/>
  <c r="BI249"/>
  <c r="BH249"/>
  <c r="BG249"/>
  <c r="BE249"/>
  <c r="T249"/>
  <c r="R249"/>
  <c r="P249"/>
  <c r="BK249"/>
  <c r="J249"/>
  <c r="BF249"/>
  <c r="BI248"/>
  <c r="BH248"/>
  <c r="BG248"/>
  <c r="BE248"/>
  <c r="T248"/>
  <c r="R248"/>
  <c r="P248"/>
  <c r="BK248"/>
  <c r="J248"/>
  <c r="BF248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/>
  <c r="BI245"/>
  <c r="BH245"/>
  <c r="BG245"/>
  <c r="BE245"/>
  <c r="T245"/>
  <c r="T244"/>
  <c r="R245"/>
  <c r="R244"/>
  <c r="P245"/>
  <c r="P244"/>
  <c r="BK245"/>
  <c r="BK244"/>
  <c r="J244"/>
  <c r="J245"/>
  <c r="BF245"/>
  <c r="J71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0"/>
  <c r="BH240"/>
  <c r="BG240"/>
  <c r="BE240"/>
  <c r="T240"/>
  <c r="R240"/>
  <c r="P240"/>
  <c r="BK240"/>
  <c r="J240"/>
  <c r="BF240"/>
  <c r="BI238"/>
  <c r="BH238"/>
  <c r="BG238"/>
  <c r="BE238"/>
  <c r="T238"/>
  <c r="R238"/>
  <c r="P238"/>
  <c r="BK238"/>
  <c r="J238"/>
  <c r="BF238"/>
  <c r="BI237"/>
  <c r="BH237"/>
  <c r="BG237"/>
  <c r="BE237"/>
  <c r="T237"/>
  <c r="R237"/>
  <c r="P237"/>
  <c r="BK237"/>
  <c r="J237"/>
  <c r="BF237"/>
  <c r="BI235"/>
  <c r="BH235"/>
  <c r="BG235"/>
  <c r="BE235"/>
  <c r="T235"/>
  <c r="T234"/>
  <c r="R235"/>
  <c r="R234"/>
  <c r="P235"/>
  <c r="P234"/>
  <c r="BK235"/>
  <c r="BK234"/>
  <c r="J234"/>
  <c r="J235"/>
  <c r="BF235"/>
  <c r="J70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8"/>
  <c r="BH228"/>
  <c r="BG228"/>
  <c r="BE228"/>
  <c r="T228"/>
  <c r="R228"/>
  <c r="P228"/>
  <c r="BK228"/>
  <c r="J228"/>
  <c r="BF228"/>
  <c r="BI226"/>
  <c r="BH226"/>
  <c r="BG226"/>
  <c r="BE226"/>
  <c r="T226"/>
  <c r="T225"/>
  <c r="R226"/>
  <c r="R225"/>
  <c r="P226"/>
  <c r="P225"/>
  <c r="BK226"/>
  <c r="BK225"/>
  <c r="J225"/>
  <c r="J226"/>
  <c r="BF226"/>
  <c r="J69"/>
  <c r="BI224"/>
  <c r="BH224"/>
  <c r="BG224"/>
  <c r="BE224"/>
  <c r="T224"/>
  <c r="R224"/>
  <c r="P224"/>
  <c r="BK224"/>
  <c r="J224"/>
  <c r="BF224"/>
  <c r="BI223"/>
  <c r="BH223"/>
  <c r="BG223"/>
  <c r="BE223"/>
  <c r="T223"/>
  <c r="T222"/>
  <c r="R223"/>
  <c r="R222"/>
  <c r="P223"/>
  <c r="P222"/>
  <c r="BK223"/>
  <c r="BK222"/>
  <c r="J222"/>
  <c r="J223"/>
  <c r="BF223"/>
  <c r="J68"/>
  <c r="BI221"/>
  <c r="BH221"/>
  <c r="BG221"/>
  <c r="BE221"/>
  <c r="T221"/>
  <c r="R221"/>
  <c r="P221"/>
  <c r="BK221"/>
  <c r="J221"/>
  <c r="BF221"/>
  <c r="BI218"/>
  <c r="BH218"/>
  <c r="BG218"/>
  <c r="BE218"/>
  <c r="T218"/>
  <c r="R218"/>
  <c r="P218"/>
  <c r="BK218"/>
  <c r="J218"/>
  <c r="BF218"/>
  <c r="BI215"/>
  <c r="BH215"/>
  <c r="BG215"/>
  <c r="BE215"/>
  <c r="T215"/>
  <c r="T214"/>
  <c r="T213"/>
  <c r="R215"/>
  <c r="R214"/>
  <c r="R213"/>
  <c r="P215"/>
  <c r="P214"/>
  <c r="P213"/>
  <c r="BK215"/>
  <c r="BK214"/>
  <c r="J214"/>
  <c r="BK213"/>
  <c r="J213"/>
  <c r="J215"/>
  <c r="BF215"/>
  <c r="J67"/>
  <c r="J66"/>
  <c r="BI212"/>
  <c r="BH212"/>
  <c r="BG212"/>
  <c r="BE212"/>
  <c r="T212"/>
  <c r="T211"/>
  <c r="R212"/>
  <c r="R211"/>
  <c r="P212"/>
  <c r="P211"/>
  <c r="BK212"/>
  <c r="BK211"/>
  <c r="J211"/>
  <c r="J212"/>
  <c r="BF212"/>
  <c r="J65"/>
  <c r="BI210"/>
  <c r="BH210"/>
  <c r="BG210"/>
  <c r="BE210"/>
  <c r="T210"/>
  <c r="R210"/>
  <c r="P210"/>
  <c r="BK210"/>
  <c r="J210"/>
  <c r="BF210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T205"/>
  <c r="R206"/>
  <c r="R205"/>
  <c r="P206"/>
  <c r="P205"/>
  <c r="BK206"/>
  <c r="BK205"/>
  <c r="J205"/>
  <c r="J206"/>
  <c r="BF206"/>
  <c r="J64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0"/>
  <c r="BH190"/>
  <c r="BG190"/>
  <c r="BE190"/>
  <c r="T190"/>
  <c r="R190"/>
  <c r="P190"/>
  <c r="BK190"/>
  <c r="J190"/>
  <c r="BF190"/>
  <c r="BI188"/>
  <c r="BH188"/>
  <c r="BG188"/>
  <c r="BE188"/>
  <c r="T188"/>
  <c r="T187"/>
  <c r="R188"/>
  <c r="R187"/>
  <c r="P188"/>
  <c r="P187"/>
  <c r="BK188"/>
  <c r="BK187"/>
  <c r="J187"/>
  <c r="J188"/>
  <c r="BF188"/>
  <c r="J63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60"/>
  <c r="BH160"/>
  <c r="BG160"/>
  <c r="BE160"/>
  <c r="T160"/>
  <c r="R160"/>
  <c r="P160"/>
  <c r="BK160"/>
  <c r="J160"/>
  <c r="BF160"/>
  <c r="BI155"/>
  <c r="BH155"/>
  <c r="BG155"/>
  <c r="BE155"/>
  <c r="T155"/>
  <c r="R155"/>
  <c r="P155"/>
  <c r="BK155"/>
  <c r="J155"/>
  <c r="BF155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4"/>
  <c r="BH144"/>
  <c r="BG144"/>
  <c r="BE144"/>
  <c r="T144"/>
  <c r="R144"/>
  <c r="P144"/>
  <c r="BK144"/>
  <c r="J144"/>
  <c r="BF144"/>
  <c r="BI140"/>
  <c r="BH140"/>
  <c r="BG140"/>
  <c r="BE140"/>
  <c r="T140"/>
  <c r="R140"/>
  <c r="P140"/>
  <c r="BK140"/>
  <c r="J140"/>
  <c r="BF140"/>
  <c r="BI139"/>
  <c r="BH139"/>
  <c r="BG139"/>
  <c r="BE139"/>
  <c r="T139"/>
  <c r="T138"/>
  <c r="R139"/>
  <c r="R138"/>
  <c r="P139"/>
  <c r="P138"/>
  <c r="BK139"/>
  <c r="BK138"/>
  <c r="J138"/>
  <c r="J139"/>
  <c r="BF139"/>
  <c r="J62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23"/>
  <c r="BH123"/>
  <c r="BG123"/>
  <c r="BE123"/>
  <c r="T123"/>
  <c r="R123"/>
  <c r="P123"/>
  <c r="BK123"/>
  <c r="J123"/>
  <c r="BF123"/>
  <c r="BI118"/>
  <c r="BH118"/>
  <c r="BG118"/>
  <c r="BE118"/>
  <c r="T118"/>
  <c r="R118"/>
  <c r="P118"/>
  <c r="BK118"/>
  <c r="J118"/>
  <c r="BF118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09"/>
  <c r="F37"/>
  <c i="1" r="BD55"/>
  <c i="2" r="BH109"/>
  <c r="F36"/>
  <c i="1" r="BC55"/>
  <c i="2" r="BG109"/>
  <c r="F35"/>
  <c i="1" r="BB55"/>
  <c i="2" r="BE109"/>
  <c r="J33"/>
  <c i="1" r="AV55"/>
  <c i="2" r="F33"/>
  <c i="1" r="AZ55"/>
  <c i="2" r="T109"/>
  <c r="T108"/>
  <c r="T107"/>
  <c r="T106"/>
  <c r="R109"/>
  <c r="R108"/>
  <c r="R107"/>
  <c r="R106"/>
  <c r="P109"/>
  <c r="P108"/>
  <c r="P107"/>
  <c r="P106"/>
  <c i="1" r="AU55"/>
  <c i="2" r="BK109"/>
  <c r="BK108"/>
  <c r="J108"/>
  <c r="BK107"/>
  <c r="J107"/>
  <c r="BK106"/>
  <c r="J106"/>
  <c r="J59"/>
  <c r="J30"/>
  <c i="1" r="AG55"/>
  <c i="2" r="J109"/>
  <c r="BF109"/>
  <c r="J34"/>
  <c i="1" r="AW55"/>
  <c i="2" r="F34"/>
  <c i="1" r="BA55"/>
  <c i="2" r="J61"/>
  <c r="J60"/>
  <c r="J103"/>
  <c r="J102"/>
  <c r="F102"/>
  <c r="F100"/>
  <c r="E98"/>
  <c r="J55"/>
  <c r="J54"/>
  <c r="F54"/>
  <c r="F52"/>
  <c r="E50"/>
  <c r="J39"/>
  <c r="J18"/>
  <c r="E18"/>
  <c r="F103"/>
  <c r="F55"/>
  <c r="J17"/>
  <c r="J12"/>
  <c r="J100"/>
  <c r="J52"/>
  <c r="E7"/>
  <c r="E9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<sst xmlns="http://schemas.openxmlformats.org/spreadsheetml/2006/main">
  <si>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</si>
  <si>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</si>
  <si>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</si>
  <si>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</si>
  <si>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</si>
  <si>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{c4287156-ccd5-4c74-a2bd-393a80feef6b}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</si>
  <si>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</si>
  <si>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</si>
  <si>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</si>
  <si>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</si>
  <si>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</si>
  <si>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</si>
  <si>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</si>
  <si>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</si>
  <si>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201908-3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</si>
  <si>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</si>
  <si>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</si>
  <si>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pokojů klientů DS - pokoj 171</t>
  </si>
  <si>
    <t>KSO:</t>
  </si>
  <si>
    <t>CC-CZ:</t>
  </si>
  <si>
    <t>Místo:</t>
  </si>
  <si>
    <t>Sedlčany</t>
  </si>
  <si>
    <t>Datum:</t>
  </si>
  <si>
    <t>31. 8. 2019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</si>
  <si>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</si>
  <si>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</si>
  <si>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</si>
  <si>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</si>
  <si>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</si>
  <si>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</si>
  <si>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</si>
  <si>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</si>
  <si>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</si>
  <si>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</si>
  <si>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</si>
  <si>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</si>
  <si>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</si>
  <si>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</si>
  <si>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</si>
  <si>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</si>
  <si>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</si>
  <si>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</si>
  <si>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</si>
  <si>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</si>
  <si>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</si>
  <si>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</si>
  <si>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</si>
  <si>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</si>
  <si>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</si>
  <si>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</si>
  <si>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</si>
  <si>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</si>
  <si>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</si>
  <si>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</si>
  <si>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</si>
  <si>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</si>
  <si>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</si>
  <si>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</si>
  <si>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</si>
  <si>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</si>
  <si>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</si>
  <si>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</si>
  <si>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</si>
  <si>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</si>
  <si>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</si>
  <si>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</si>
  <si>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</si>
  <si>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</si>
  <si>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</si>
  <si>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</si>
  <si>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</si>
  <si>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</si>
  <si>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</si>
  <si>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</si>
  <si>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</si>
  <si>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</si>
  <si>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</si>
  <si>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</si>
  <si>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</si>
  <si>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</si>
  <si>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171</t>
  </si>
  <si>
    <t>STA</t>
  </si>
  <si>
    <t>1</t>
  </si>
  <si>
    <t>{a3f6f051-04a1-49dd-89cb-8bc602b6987a}</t>
  </si>
  <si>
    <t>KRYCÍ LIST SOUPISU PRACÍ</t>
  </si>
  <si>
    <t>Objekt:</t>
  </si>
  <si>
    <t>01 - Stavební úpravy pokoje 171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</si>
  <si>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</si>
  <si>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</si>
  <si>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</si>
  <si>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</si>
  <si>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</si>
  <si>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</si>
  <si>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</si>
  <si>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</si>
  <si>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</si>
  <si>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</si>
  <si>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</si>
  <si>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</si>
  <si>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</si>
  <si>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</si>
  <si>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</si>
  <si>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</si>
  <si>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</si>
  <si>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</si>
  <si>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</si>
  <si>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</si>
  <si>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</si>
  <si>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</si>
  <si>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</si>
  <si>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</si>
  <si>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</si>
  <si>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</si>
  <si>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</si>
  <si>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</si>
  <si>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</si>
  <si>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</si>
  <si>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</si>
  <si>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</si>
  <si>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</si>
  <si>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</si>
  <si>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</si>
  <si>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</si>
  <si>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</si>
  <si>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</si>
  <si>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</si>
  <si>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</si>
  <si>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</si>
  <si>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</si>
  <si>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</si>
  <si>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</si>
  <si>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</si>
  <si>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</si>
  <si>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</si>
  <si>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</si>
  <si>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</si>
  <si>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</si>
  <si>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</si>
  <si>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</si>
  <si>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</si>
  <si>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</si>
  <si>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CS ÚRS 2017 01</t>
  </si>
  <si>
    <t>4</t>
  </si>
  <si>
    <t>2</t>
  </si>
  <si>
    <t>-550732549</t>
  </si>
  <si>
    <t>VV</t>
  </si>
  <si>
    <t>zazdění otvoru po původních vstupních dveří;</t>
  </si>
  <si>
    <t>0,9*2*0,2</t>
  </si>
  <si>
    <t>317141213</t>
  </si>
  <si>
    <t>Překlady ploché z pórobetonu Ytong š 125 mm pro světlost otvoru do 1100 mm</t>
  </si>
  <si>
    <t>kus</t>
  </si>
  <si>
    <t>-255087710</t>
  </si>
  <si>
    <t>317141219</t>
  </si>
  <si>
    <t>Překlady ploché z pórobetonu Ytong š 125 mm pro světlost otvoru do 2500 mm</t>
  </si>
  <si>
    <t>-1814442378</t>
  </si>
  <si>
    <t>317141425</t>
  </si>
  <si>
    <t>Překlady ploché z pórobetonu Ytong š 125 mm pro světlost otvoru do 2000 mm</t>
  </si>
  <si>
    <t>-1900872389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</si>
  <si>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</si>
  <si>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</si>
  <si>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</si>
  <si>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</si>
  <si>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</si>
  <si>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</si>
  <si>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2,05+1,15+2,05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</si>
  <si>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</si>
  <si>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</si>
  <si>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</si>
  <si>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</si>
  <si>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</si>
  <si>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"171-02 půdorys ns.pdf</t>
  </si>
  <si>
    <t>(0,50+0,90+1,74+2,60)*2,55</t>
  </si>
  <si>
    <t>(0,51)*2,20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</si>
  <si>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</si>
  <si>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</si>
  <si>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</si>
  <si>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</si>
  <si>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</si>
  <si>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4,793*2,200</t>
  </si>
  <si>
    <t>" Odpočty otvorů</t>
  </si>
  <si>
    <t>-(1,157*2,000*1)</t>
  </si>
  <si>
    <t>(3,18+3,30+3,64)*2,530</t>
  </si>
  <si>
    <t>-(1,178*2,000*1)-(2,400*2,000*1)-(2,200*2,000*1)</t>
  </si>
  <si>
    <t>(1,18+0,125+1,96)*2,200</t>
  </si>
  <si>
    <t>-(1,152*2,000*1)</t>
  </si>
  <si>
    <t>8</t>
  </si>
  <si>
    <t>342291111</t>
  </si>
  <si>
    <t>Ukotvení příček montážní polyuretanovou pěnou tl příčky do 100 mm</t>
  </si>
  <si>
    <t>552380834</t>
  </si>
  <si>
    <t>9</t>
  </si>
  <si>
    <t>342291112</t>
  </si>
  <si>
    <t>Ukotvení příček montážní polyuretanovou pěnou tl příčky přes 100 mm</t>
  </si>
  <si>
    <t>1783355012</t>
  </si>
  <si>
    <t>10</t>
  </si>
  <si>
    <t>342291131</t>
  </si>
  <si>
    <t>Ukotvení příček k betonovým konstrukcím plochými kotvami</t>
  </si>
  <si>
    <t>582048283</t>
  </si>
  <si>
    <t>Úpravy povrchů, podlahy a osazování výplní</t>
  </si>
  <si>
    <t>11</t>
  </si>
  <si>
    <t>611131121</t>
  </si>
  <si>
    <t>Penetrace akrylát-silikonová vnitřních stropů nanášená ručně</t>
  </si>
  <si>
    <t>1825757849</t>
  </si>
  <si>
    <t>12</t>
  </si>
  <si>
    <t>611135101</t>
  </si>
  <si>
    <t>Hrubá výplň rýh ve stropech maltou jakékoli šířky rýhy</t>
  </si>
  <si>
    <t>360612210</t>
  </si>
  <si>
    <t>0,480+0,34+0,161+0,277+0,147+0,541</t>
  </si>
  <si>
    <t>13</t>
  </si>
  <si>
    <t>611142001</t>
  </si>
  <si>
    <t>Potažení vnitřních stropů sklovláknitým pletivem vtlačeným do tenkovrstvé hmoty</t>
  </si>
  <si>
    <t>452370152</t>
  </si>
  <si>
    <t>4,37+21,66+10,13+11,46+4,27</t>
  </si>
  <si>
    <t>14</t>
  </si>
  <si>
    <t>611311131</t>
  </si>
  <si>
    <t>Potažení vnitřních rovných stropů vápenným štukem tloušťky do 3 mm</t>
  </si>
  <si>
    <t>247020910</t>
  </si>
  <si>
    <t>612131121</t>
  </si>
  <si>
    <t>Penetrace akrylát-silikonová vnitřních stěn nanášená ručně</t>
  </si>
  <si>
    <t>-1942726270</t>
  </si>
  <si>
    <t>16</t>
  </si>
  <si>
    <t>612135101</t>
  </si>
  <si>
    <t>Hrubá výplň rýh ve stěnách maltou jakékoli šířky rýhy</t>
  </si>
  <si>
    <t>-1127287594</t>
  </si>
  <si>
    <t>0,85*9</t>
  </si>
  <si>
    <t>0,15*2,35</t>
  </si>
  <si>
    <t>17</t>
  </si>
  <si>
    <t>612142001</t>
  </si>
  <si>
    <t>Potažení vnitřních stěn sklovláknitým pletivem vtlačeným do tenkovrstvé hmoty</t>
  </si>
  <si>
    <t>219972345</t>
  </si>
  <si>
    <t>27,158*2+15,759</t>
  </si>
  <si>
    <t>doplnění omítky po původních vstupních dveří ze společné chodby;</t>
  </si>
  <si>
    <t>1*2,1</t>
  </si>
  <si>
    <t>18</t>
  </si>
  <si>
    <t>612311131</t>
  </si>
  <si>
    <t>Potažení vnitřních stěn vápenným štukem tloušťky do 3 mm</t>
  </si>
  <si>
    <t>-1864219864</t>
  </si>
  <si>
    <t>171c;</t>
  </si>
  <si>
    <t>(3,07*2+3,30*2)*2,530</t>
  </si>
  <si>
    <t>-1,1*2,0*2-2,32*1,60</t>
  </si>
  <si>
    <t>171a;</t>
  </si>
  <si>
    <t>((1,375+3,175)*2)*2,530</t>
  </si>
  <si>
    <t>-1,1*2,0*4</t>
  </si>
  <si>
    <t>171b;</t>
  </si>
  <si>
    <t>(3,45*2+5,86*2)*2,530</t>
  </si>
  <si>
    <t>-1,1*2,0*1-0,90*2,40-2,10*1,60*1</t>
  </si>
  <si>
    <t>171d</t>
  </si>
  <si>
    <t>(1,75*2+3,18*2)*0,45</t>
  </si>
  <si>
    <t>171e</t>
  </si>
  <si>
    <t>3,64*2+3,26*2)*2,53</t>
  </si>
  <si>
    <t>-0,90*2,0-1,1*2,0-2,32*1,60</t>
  </si>
  <si>
    <t>171f</t>
  </si>
  <si>
    <t>(1,18*2+3,64*2)*2,53</t>
  </si>
  <si>
    <t>-0,90*2,0*1</t>
  </si>
  <si>
    <t>19</t>
  </si>
  <si>
    <t>619995001</t>
  </si>
  <si>
    <t>Začištění omítek kolem oken, dveří, podlah nebo obkladů</t>
  </si>
  <si>
    <t>110890274</t>
  </si>
  <si>
    <t>20</t>
  </si>
  <si>
    <t>632450134</t>
  </si>
  <si>
    <t>Vyrovnávací cementový potěr tl do 50 mm ze suchých směsí provedený v ploše</t>
  </si>
  <si>
    <t>-361177339</t>
  </si>
  <si>
    <t>4,76+4,37+10,13</t>
  </si>
  <si>
    <t>632459176</t>
  </si>
  <si>
    <t>Příplatek k potěrům tl do 50 mm za plochu do 5 m2</t>
  </si>
  <si>
    <t>1999460574</t>
  </si>
  <si>
    <t>22</t>
  </si>
  <si>
    <t>642945111</t>
  </si>
  <si>
    <t>Osazování protipožárních nebo protiplynových zárubní dveří jednokřídlových do 2,5 m2, dodávka zárubně objednatelem</t>
  </si>
  <si>
    <t>1884797608</t>
  </si>
  <si>
    <t>23</t>
  </si>
  <si>
    <t>642946112</t>
  </si>
  <si>
    <t>Osazování pouzdra posuvných dveří s jednou kapsou pro jedno křídlo šířky do 1200 mm do zděné příčky</t>
  </si>
  <si>
    <t>2038917019</t>
  </si>
  <si>
    <t>24</t>
  </si>
  <si>
    <t>M</t>
  </si>
  <si>
    <t>553316150</t>
  </si>
  <si>
    <t>pouzdro stavební STANDARD S700-110 1100 mm</t>
  </si>
  <si>
    <t>451856744</t>
  </si>
  <si>
    <t>25</t>
  </si>
  <si>
    <t>553316151</t>
  </si>
  <si>
    <t>pouzdro stavební STANDARD S700-90 900 mm</t>
  </si>
  <si>
    <t>-1972658223</t>
  </si>
  <si>
    <t>Ostatní konstrukce a práce, bourání</t>
  </si>
  <si>
    <t>26</t>
  </si>
  <si>
    <t>952901111</t>
  </si>
  <si>
    <t>Vyčištění budov bytové a občanské výstavby při výšce podlaží do 4 m</t>
  </si>
  <si>
    <t>-1223738558</t>
  </si>
  <si>
    <t>56,65</t>
  </si>
  <si>
    <t>27</t>
  </si>
  <si>
    <t>962031132</t>
  </si>
  <si>
    <t>Bourání příček z cihel pálených na MVC tl do 100 mm</t>
  </si>
  <si>
    <t>1287678438</t>
  </si>
  <si>
    <t>"171-01 půdorys ss.pdf</t>
  </si>
  <si>
    <t>(3,350+4,80+3,58+0,45+1,65)*2,530</t>
  </si>
  <si>
    <t>28</t>
  </si>
  <si>
    <t>962084121</t>
  </si>
  <si>
    <t>Bourání příček deskových sádrových typu rabicka tl do 50 mm</t>
  </si>
  <si>
    <t>CS ÚRS 2018 01</t>
  </si>
  <si>
    <t>858932179</t>
  </si>
  <si>
    <t>(0,8+0,4+0,8)*2,53</t>
  </si>
  <si>
    <t>29</t>
  </si>
  <si>
    <t>965045112</t>
  </si>
  <si>
    <t>Bourání potěrů cementových nebo pískocementových tl do 50 mm pl do 4 m2</t>
  </si>
  <si>
    <t>1185173144</t>
  </si>
  <si>
    <t>19,26</t>
  </si>
  <si>
    <t>30</t>
  </si>
  <si>
    <t>968072455</t>
  </si>
  <si>
    <t>Vybourání kovových dveřních zárubní pl do 2 m2</t>
  </si>
  <si>
    <t>1187462710</t>
  </si>
  <si>
    <t>31</t>
  </si>
  <si>
    <t>96901112R</t>
  </si>
  <si>
    <t>Vybourání vodovodního nebo plynového vedení DN do 52</t>
  </si>
  <si>
    <t>kpl</t>
  </si>
  <si>
    <t>-850901172</t>
  </si>
  <si>
    <t>32</t>
  </si>
  <si>
    <t>96901113R</t>
  </si>
  <si>
    <t>Vybourání vodovodního nebo plynového vedení DN do 125</t>
  </si>
  <si>
    <t>2062941481</t>
  </si>
  <si>
    <t>33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</si>
  <si>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</si>
  <si>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</si>
  <si>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</si>
  <si>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</si>
  <si>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</t>
  </si>
  <si>
    <t>997</t>
  </si>
  <si>
    <t>Přesun sutě</t>
  </si>
  <si>
    <t>34</t>
  </si>
  <si>
    <t>997013216</t>
  </si>
  <si>
    <t>Vnitrostaveništní doprava suti a vybouraných hmot pro budovy v do 21 m ručně</t>
  </si>
  <si>
    <t>t</t>
  </si>
  <si>
    <t>1730260510</t>
  </si>
  <si>
    <t>35</t>
  </si>
  <si>
    <t>997013501</t>
  </si>
  <si>
    <t>Odvoz suti a vybouraných hmot na skládku nebo meziskládku do 1 km se složením</t>
  </si>
  <si>
    <t>411736618</t>
  </si>
  <si>
    <t>36</t>
  </si>
  <si>
    <t>997013509</t>
  </si>
  <si>
    <t>Příplatek k odvozu suti a vybouraných hmot na skládku ZKD 1 km přes 1 km</t>
  </si>
  <si>
    <t>825098713</t>
  </si>
  <si>
    <t>3,709*45</t>
  </si>
  <si>
    <t>37</t>
  </si>
  <si>
    <t>997013831</t>
  </si>
  <si>
    <t>Poplatek za uložení stavebního směsného odpadu na skládce (skládkovné)</t>
  </si>
  <si>
    <t>-2115147654</t>
  </si>
  <si>
    <t>998</t>
  </si>
  <si>
    <t>Přesun hmot</t>
  </si>
  <si>
    <t>38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</si>
  <si>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</si>
  <si>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</si>
  <si>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</si>
  <si>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</si>
  <si>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</si>
  <si>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</si>
  <si>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</si>
  <si>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39</t>
  </si>
  <si>
    <t>711413111</t>
  </si>
  <si>
    <t>Izolace proti vodě za studena vodorovné např. SCHOMBURG těsnicí hmotou vč. koutových bandáží</t>
  </si>
  <si>
    <t>-1584093720</t>
  </si>
  <si>
    <t>(1,8*1,615)+(0,9*0,525)+(1,615-0,86*0,31)</t>
  </si>
  <si>
    <t>40</t>
  </si>
  <si>
    <t>711413121</t>
  </si>
  <si>
    <t>Izolace proti vodě za studena svislé např. SCHOMBURG těsnicí hmotou vč. koutových bandáží</t>
  </si>
  <si>
    <t>1079011739</t>
  </si>
  <si>
    <t>(1,116+0,475+0,826+0,702+1,116+1,8+0,86+1,615)*2,200</t>
  </si>
  <si>
    <t>41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</si>
  <si>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</si>
  <si>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</si>
  <si>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</si>
  <si>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</si>
  <si>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</si>
  <si>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</si>
  <si>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42</t>
  </si>
  <si>
    <t>7132301R1</t>
  </si>
  <si>
    <t>Tepelná izolace potrubí kanalizačního potrubí tl.60 mm</t>
  </si>
  <si>
    <t>2109661001</t>
  </si>
  <si>
    <t>43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</si>
  <si>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</si>
  <si>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</si>
  <si>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</si>
  <si>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</si>
  <si>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</si>
  <si>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44</t>
  </si>
  <si>
    <t>721173401</t>
  </si>
  <si>
    <t>Potrubí kanalizační plastové svodné systém KG DN 110 montáž a dodávka</t>
  </si>
  <si>
    <t>413596147</t>
  </si>
  <si>
    <t>1,25</t>
  </si>
  <si>
    <t>45</t>
  </si>
  <si>
    <t>721173722</t>
  </si>
  <si>
    <t>Potrubí kanalizační z PE připojovací DN 40 montáž a dodávka</t>
  </si>
  <si>
    <t>-413933397</t>
  </si>
  <si>
    <t>1,6+1+1,8</t>
  </si>
  <si>
    <t>46</t>
  </si>
  <si>
    <t>7211003R1</t>
  </si>
  <si>
    <t>Stavební přípomoce, bourání a začištění rých v konstrukcích, likvidace odpadu po bourání kanalizace</t>
  </si>
  <si>
    <t>-1582488628</t>
  </si>
  <si>
    <t>47</t>
  </si>
  <si>
    <t>721219114</t>
  </si>
  <si>
    <t>Montáž odtokového sprchového žlabu délky do 1000 mm</t>
  </si>
  <si>
    <t>-314520375</t>
  </si>
  <si>
    <t>48</t>
  </si>
  <si>
    <t>55233203</t>
  </si>
  <si>
    <t>žlab sprchového koutu se zápachovou uzávěrkou š koutu 1m</t>
  </si>
  <si>
    <t>1346353003</t>
  </si>
  <si>
    <t>49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</si>
  <si>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</si>
  <si>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</si>
  <si>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</si>
  <si>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</si>
  <si>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</si>
  <si>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50</t>
  </si>
  <si>
    <t>72200000R1</t>
  </si>
  <si>
    <t>Montáž a dodávka potrubí plastové spojované svary polyfuzně do D 16 mm vč. pomocného materiálu, v jedné trase SV, TV, zpátečka</t>
  </si>
  <si>
    <t>232082771</t>
  </si>
  <si>
    <t>(1+1,6+1,5+1,5)*2</t>
  </si>
  <si>
    <t>51</t>
  </si>
  <si>
    <t>286151000</t>
  </si>
  <si>
    <t>trubka tlaková PPR řada PN 10 20 x 2,2 x 4000 mm</t>
  </si>
  <si>
    <t>24079880</t>
  </si>
  <si>
    <t>52</t>
  </si>
  <si>
    <t>722190401</t>
  </si>
  <si>
    <t>Vyvedení a upevnění výpustku do DN 25</t>
  </si>
  <si>
    <t>-1178394746</t>
  </si>
  <si>
    <t>53</t>
  </si>
  <si>
    <t>722290215</t>
  </si>
  <si>
    <t>Zkouška těsnosti vodovodního potrubí hrdlového nebo přírubového do DN 100</t>
  </si>
  <si>
    <t>1763638340</t>
  </si>
  <si>
    <t>5,2</t>
  </si>
  <si>
    <t>54</t>
  </si>
  <si>
    <t>7221003R1</t>
  </si>
  <si>
    <t>Stavební přípomoce, bourání a začištění rých v konstrukcích, likvidace odpadu po bourání vodovodu</t>
  </si>
  <si>
    <t>-1825732100</t>
  </si>
  <si>
    <t>55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</si>
  <si>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</si>
  <si>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</si>
  <si>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</si>
  <si>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</si>
  <si>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</si>
  <si>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56</t>
  </si>
  <si>
    <t>725110811</t>
  </si>
  <si>
    <t>Demontáž klozetů splachovací s nádrží</t>
  </si>
  <si>
    <t>soubor</t>
  </si>
  <si>
    <t>-1357234977</t>
  </si>
  <si>
    <t>57</t>
  </si>
  <si>
    <t>725112022</t>
  </si>
  <si>
    <t>Klozet keramický závěsný na nosné stěny s hlubokým splachováním odpad vodorovný montáž a dodávka</t>
  </si>
  <si>
    <t>1396471766</t>
  </si>
  <si>
    <t>58</t>
  </si>
  <si>
    <t>551673990</t>
  </si>
  <si>
    <t>sedátko klozetové duroplastové DINO bílé</t>
  </si>
  <si>
    <t>-547479612</t>
  </si>
  <si>
    <t>59</t>
  </si>
  <si>
    <t>725119125</t>
  </si>
  <si>
    <t>Montáž klozetových mís závěsných na nosné stěny</t>
  </si>
  <si>
    <t>1834760410</t>
  </si>
  <si>
    <t>60</t>
  </si>
  <si>
    <t>642360910</t>
  </si>
  <si>
    <t>mísa klozetová keramická závěsná s hlubokým splachováním bílá</t>
  </si>
  <si>
    <t>1798320398</t>
  </si>
  <si>
    <t>61</t>
  </si>
  <si>
    <t>551470460</t>
  </si>
  <si>
    <t>splachovač WC pro splachovací nádržku Geberit - tlačítko RUMBA</t>
  </si>
  <si>
    <t>1188051881</t>
  </si>
  <si>
    <t>62</t>
  </si>
  <si>
    <t>551470862</t>
  </si>
  <si>
    <t>sedátko WC se zvýšenám posedem na závěsnou mísu</t>
  </si>
  <si>
    <t>-1303349140</t>
  </si>
  <si>
    <t>63</t>
  </si>
  <si>
    <t>725210821</t>
  </si>
  <si>
    <t>Demontáž umyvadel bez výtokových armatur</t>
  </si>
  <si>
    <t>-1946235391</t>
  </si>
  <si>
    <t>64</t>
  </si>
  <si>
    <t>725211000R</t>
  </si>
  <si>
    <t>Montáž + dodání zrcadla zapuštěného do obkladu 500 x 660mm</t>
  </si>
  <si>
    <t>435883677</t>
  </si>
  <si>
    <t>65</t>
  </si>
  <si>
    <t>725211912</t>
  </si>
  <si>
    <t>Montáž umyvadlo keramické zdravotní připevněné na stěnu šrouby</t>
  </si>
  <si>
    <t>-1658348429</t>
  </si>
  <si>
    <t>66</t>
  </si>
  <si>
    <t>64211023</t>
  </si>
  <si>
    <t>umyvadlo keramické závěsné bezbariérové bílé 640x550mm</t>
  </si>
  <si>
    <t>-721557929</t>
  </si>
  <si>
    <t>67</t>
  </si>
  <si>
    <t>725220841</t>
  </si>
  <si>
    <t>Demontáž van ocelová rohová</t>
  </si>
  <si>
    <t>-1342026169</t>
  </si>
  <si>
    <t>68</t>
  </si>
  <si>
    <t>725822612</t>
  </si>
  <si>
    <t>Baterie umyvadlové stojánkové pákové s výpustí</t>
  </si>
  <si>
    <t>1972474051</t>
  </si>
  <si>
    <t>69</t>
  </si>
  <si>
    <t>725841311</t>
  </si>
  <si>
    <t>Baterie sprchové nástěnné pákové spevnou sprchovou hlavou a ruční sprchou</t>
  </si>
  <si>
    <t>355359016</t>
  </si>
  <si>
    <t>70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</si>
  <si>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</si>
  <si>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</si>
  <si>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</si>
  <si>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</si>
  <si>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</si>
  <si>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71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</si>
  <si>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</si>
  <si>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</si>
  <si>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</si>
  <si>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</si>
  <si>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</si>
  <si>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72</t>
  </si>
  <si>
    <t>735111810</t>
  </si>
  <si>
    <t>Demontáž otopného tělesa litinového článkového</t>
  </si>
  <si>
    <t>1228414018</t>
  </si>
  <si>
    <t>0,9*2*3</t>
  </si>
  <si>
    <t>73</t>
  </si>
  <si>
    <t>735119140</t>
  </si>
  <si>
    <t>Montáž otopného tělesa litinového článkového</t>
  </si>
  <si>
    <t>153089100</t>
  </si>
  <si>
    <t>1,8*3</t>
  </si>
  <si>
    <t>74</t>
  </si>
  <si>
    <t>735494811</t>
  </si>
  <si>
    <t>Vypuštění vody z otopných těles</t>
  </si>
  <si>
    <t>1797169665</t>
  </si>
  <si>
    <t>75</t>
  </si>
  <si>
    <t>735890803</t>
  </si>
  <si>
    <t>Přemístění demontovaného otopného tělesa vodorovně 100 m v objektech výšky přes 12 do 24 m</t>
  </si>
  <si>
    <t>-2036320925</t>
  </si>
  <si>
    <t>76</t>
  </si>
  <si>
    <t>998735203</t>
  </si>
  <si>
    <t>Přesun hmot procentní pro otopná tělesa v objektech v do 24 m</t>
  </si>
  <si>
    <t>-1640405446</t>
  </si>
  <si>
    <t>741</t>
  </si>
  <si>
    <t>Elektroinstalace - silnoproud</t>
  </si>
  <si>
    <t>77</t>
  </si>
  <si>
    <t>74100000R1</t>
  </si>
  <si>
    <t xml:space="preserve">Montáž a dodávka kabelových rozvodů izolovaných Cu, připojení zásuvek, vypínačů, svítidel, ventilátor </t>
  </si>
  <si>
    <t>59457516</t>
  </si>
  <si>
    <t>78</t>
  </si>
  <si>
    <t>74100000R2</t>
  </si>
  <si>
    <t xml:space="preserve">Montáž a dodávka svítidel stropních </t>
  </si>
  <si>
    <t>-1370052004</t>
  </si>
  <si>
    <t>79</t>
  </si>
  <si>
    <t>74100000R3</t>
  </si>
  <si>
    <t>Montáž a dodávka svítidel stropních s nouzovým režimem na dobu 30min</t>
  </si>
  <si>
    <t>-616289714</t>
  </si>
  <si>
    <t>80</t>
  </si>
  <si>
    <t>74100000R4</t>
  </si>
  <si>
    <t>Montáž a dodávka svítidel stěnových s vypínačem</t>
  </si>
  <si>
    <t>-1701612779</t>
  </si>
  <si>
    <t>81</t>
  </si>
  <si>
    <t>74100000R6</t>
  </si>
  <si>
    <t>Stavební přípomoce</t>
  </si>
  <si>
    <t>-1037497602</t>
  </si>
  <si>
    <t>82</t>
  </si>
  <si>
    <t>741210001</t>
  </si>
  <si>
    <t>Montáž rozvodnice oceloplechová nebo plastová běžná do 20 kg</t>
  </si>
  <si>
    <t>-1718596403</t>
  </si>
  <si>
    <t>83</t>
  </si>
  <si>
    <t>35713102</t>
  </si>
  <si>
    <t>rozvodnice nástěnná, neprůhledné dveře, 1 řada, šířka 14 modulárních jednotek vč. jističů</t>
  </si>
  <si>
    <t>1431842973</t>
  </si>
  <si>
    <t>84</t>
  </si>
  <si>
    <t>34774102</t>
  </si>
  <si>
    <t>žárovka LED E27 20W</t>
  </si>
  <si>
    <t>CS ÚRS 2019 01</t>
  </si>
  <si>
    <t>845765274</t>
  </si>
  <si>
    <t>85</t>
  </si>
  <si>
    <t>34774102 R05</t>
  </si>
  <si>
    <t>žárovka LED E27 6W</t>
  </si>
  <si>
    <t>-1478058546</t>
  </si>
  <si>
    <t>86</t>
  </si>
  <si>
    <t>741810001</t>
  </si>
  <si>
    <t>Celková prohlídka elektrického rozvodu a zařízení do 100 000,- Kč, vč. revizní zprávy</t>
  </si>
  <si>
    <t>394280479</t>
  </si>
  <si>
    <t>87</t>
  </si>
  <si>
    <t>998741203</t>
  </si>
  <si>
    <t>Přesun hmot procentní pro silnoproud v objektech v do 24 m</t>
  </si>
  <si>
    <t>-1797961974</t>
  </si>
  <si>
    <t>88</t>
  </si>
  <si>
    <t>74100000R7</t>
  </si>
  <si>
    <t>Dodávka a montáž slaboproudých rozvodů s koncovkami s připojením na stávající síť (STA, signalizace na personál)</t>
  </si>
  <si>
    <t>-160073832</t>
  </si>
  <si>
    <t>751</t>
  </si>
  <si>
    <t>Vzduchotechnika</t>
  </si>
  <si>
    <t>89</t>
  </si>
  <si>
    <t>751111011</t>
  </si>
  <si>
    <t>Mtž a dodávka vent ax ntl nástěnného základního D do 100 mm</t>
  </si>
  <si>
    <t>2032835259</t>
  </si>
  <si>
    <t>90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</si>
  <si>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</si>
  <si>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</si>
  <si>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</si>
  <si>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</si>
  <si>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</si>
  <si>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91</t>
  </si>
  <si>
    <t>763131451</t>
  </si>
  <si>
    <t>SDK podhled deska 1xH2 12,5 bez TI dvouvrstvá spodní kce profil CD+UD</t>
  </si>
  <si>
    <t>-827881443</t>
  </si>
  <si>
    <t>4,76</t>
  </si>
  <si>
    <t>92</t>
  </si>
  <si>
    <t>763131714</t>
  </si>
  <si>
    <t>SDK podhled základní penetrační nátěr</t>
  </si>
  <si>
    <t>-1999724181</t>
  </si>
  <si>
    <t>93</t>
  </si>
  <si>
    <t>763164547</t>
  </si>
  <si>
    <t>SDK obklad kovových kcí tvaru L š do 0,8 m desky 2xH2DF 12,5</t>
  </si>
  <si>
    <t>-1370369032</t>
  </si>
  <si>
    <t>94</t>
  </si>
  <si>
    <t>763172313</t>
  </si>
  <si>
    <t>Montáž revizních dvířek SDK kcí vel. 400x400 mm</t>
  </si>
  <si>
    <t>421180588</t>
  </si>
  <si>
    <t>95</t>
  </si>
  <si>
    <t>590307120</t>
  </si>
  <si>
    <t>dvířka revizní s automatickým zámkem 400 x 400 mm</t>
  </si>
  <si>
    <t>-752455725</t>
  </si>
  <si>
    <t>96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</si>
  <si>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</si>
  <si>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</si>
  <si>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</si>
  <si>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</si>
  <si>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</si>
  <si>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97</t>
  </si>
  <si>
    <t>766111820</t>
  </si>
  <si>
    <t>Demontáž truhlářských stěn dřevěných plných</t>
  </si>
  <si>
    <t>-1363076993</t>
  </si>
  <si>
    <t>(1,616+0,829+1,223+3,35)*2,530</t>
  </si>
  <si>
    <t>98</t>
  </si>
  <si>
    <t>766681115</t>
  </si>
  <si>
    <t>Montáž zárubní rámových pro dveře jednokřídlové šířky přes 900 mm</t>
  </si>
  <si>
    <t>178494681</t>
  </si>
  <si>
    <t>99</t>
  </si>
  <si>
    <t>611811010</t>
  </si>
  <si>
    <t>zárubeň interiérová, obložková pro dveře 1křídlé 8-15 cm bílý lak</t>
  </si>
  <si>
    <t>685191685</t>
  </si>
  <si>
    <t>100</t>
  </si>
  <si>
    <t>766660172</t>
  </si>
  <si>
    <t>Montáž dveřních křídel otvíravých 1křídlových š přes 0,8 m do obložkové zárubně</t>
  </si>
  <si>
    <t>-1351620782</t>
  </si>
  <si>
    <t>101</t>
  </si>
  <si>
    <t>611602420</t>
  </si>
  <si>
    <t>dveře dřevěné vnitřní hladké plné 1křídlové bílé 110x197 cm</t>
  </si>
  <si>
    <t>1476515335</t>
  </si>
  <si>
    <t>102</t>
  </si>
  <si>
    <t>611602421</t>
  </si>
  <si>
    <t>dveře dřevěné vnitřní hladké plné 1křídlové bílé 90x197 cm</t>
  </si>
  <si>
    <t>1965242587</t>
  </si>
  <si>
    <t>103</t>
  </si>
  <si>
    <t>766660021</t>
  </si>
  <si>
    <t>Montáž dveřních křídel otvíravých 1křídlových š do 0,8 m požárních do ocelové zárubně</t>
  </si>
  <si>
    <t>1340434626</t>
  </si>
  <si>
    <t>104</t>
  </si>
  <si>
    <t>611656040</t>
  </si>
  <si>
    <t>dveře vnitřní požárně odolné, lakovaná MDF,odolnost EI (EW) 30 D3,1křídlové 110 x 197 cm</t>
  </si>
  <si>
    <t>469460347</t>
  </si>
  <si>
    <t>105</t>
  </si>
  <si>
    <t>766691915</t>
  </si>
  <si>
    <t>Vyvěšení nebo zavěšení dřevěných křídel dveří pl přes 2 m2</t>
  </si>
  <si>
    <t>1857017337</t>
  </si>
  <si>
    <t>demontáž;</t>
  </si>
  <si>
    <t>montáž;</t>
  </si>
  <si>
    <t>106</t>
  </si>
  <si>
    <t>998766203</t>
  </si>
  <si>
    <t>Přesun hmot procentní pro konstrukce truhlářské v objektech v do 24 m</t>
  </si>
  <si>
    <t>-1034968442</t>
  </si>
  <si>
    <t>771</t>
  </si>
  <si>
    <t>Podlahy z dlaždic</t>
  </si>
  <si>
    <t>107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</si>
  <si>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</si>
  <si>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</si>
  <si>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</si>
  <si>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</si>
  <si>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</si>
  <si>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108</t>
  </si>
  <si>
    <t>771574113</t>
  </si>
  <si>
    <t>Montáž podlah keramických režných hladkých lepených flexibilním lepidlem do 12 ks/m2</t>
  </si>
  <si>
    <t>1762624675</t>
  </si>
  <si>
    <t>109</t>
  </si>
  <si>
    <t>597611350</t>
  </si>
  <si>
    <t>dlaždice keramické RAKO - koupelny ELECTRA (barevné) 30 x 30 x 0,8 cm I. j.</t>
  </si>
  <si>
    <t>892470568</t>
  </si>
  <si>
    <t>4,76*1,15 'Přepočtené koeficientem množství</t>
  </si>
  <si>
    <t>110</t>
  </si>
  <si>
    <t>771591111</t>
  </si>
  <si>
    <t>Podlahy penetrace podkladu</t>
  </si>
  <si>
    <t>-2025867062</t>
  </si>
  <si>
    <t>111</t>
  </si>
  <si>
    <t>771591115</t>
  </si>
  <si>
    <t>Podlahy spárování silikonem</t>
  </si>
  <si>
    <t>828163621</t>
  </si>
  <si>
    <t>112</t>
  </si>
  <si>
    <t>771990111</t>
  </si>
  <si>
    <t>Vyrovnání podkladu samonivelační stěrkou tl 4 mm pevnosti 15 Mpa</t>
  </si>
  <si>
    <t>1345713914</t>
  </si>
  <si>
    <t>113</t>
  </si>
  <si>
    <t>998771203</t>
  </si>
  <si>
    <t>Přesun hmot procentní pro podlahy z dlaždic v objektech v do 24 m</t>
  </si>
  <si>
    <t>-279265613</t>
  </si>
  <si>
    <t>776</t>
  </si>
  <si>
    <t>Podlahy povlakové</t>
  </si>
  <si>
    <t>114</t>
  </si>
  <si>
    <t>776111116</t>
  </si>
  <si>
    <t>Odstranění zbytků lepidla z podkladu povlakových podlah broušením</t>
  </si>
  <si>
    <t>1419645722</t>
  </si>
  <si>
    <t>115</t>
  </si>
  <si>
    <t>776111311</t>
  </si>
  <si>
    <t>Vysátí podkladu povlakových podlah</t>
  </si>
  <si>
    <t>1540284417</t>
  </si>
  <si>
    <t>116</t>
  </si>
  <si>
    <t>776121111</t>
  </si>
  <si>
    <t>Vodou ředitelná penetrace savého podkladu povlakových podlah ředěná v poměru 1:3</t>
  </si>
  <si>
    <t>-1828732392</t>
  </si>
  <si>
    <t>117</t>
  </si>
  <si>
    <t>776221111</t>
  </si>
  <si>
    <t>Lepení pásů z PVC standardním lepidlem</t>
  </si>
  <si>
    <t>1717216529</t>
  </si>
  <si>
    <t>118</t>
  </si>
  <si>
    <t>284110000</t>
  </si>
  <si>
    <t>PVC heterogenní zátěžové antibakteriální, nášlapná vrstva 0,90 mm, R 10, zátěž 34/43, otlak do 0,03 mm, hořlavost Bfl S1</t>
  </si>
  <si>
    <t>-524558470</t>
  </si>
  <si>
    <t>51,89*1,1 'Přepočtené koeficientem množství</t>
  </si>
  <si>
    <t>119</t>
  </si>
  <si>
    <t>776411111</t>
  </si>
  <si>
    <t>Montáž obvodových soklíků výšky do 80 mm</t>
  </si>
  <si>
    <t>-1612967727</t>
  </si>
  <si>
    <t>(0,139+3,081+3,290+1,079+0,313+1,984+2,367+0,174+0,174+0,644)+(1,288+0,104)+(0,226+1,358)+0,818+(0,870+0,244+0,470+3,290+0,470+0,104+4,804+0,122)</t>
  </si>
  <si>
    <t>(0,574+3,290+0,592+0,296+2,803)</t>
  </si>
  <si>
    <t>3,30*2+3,64*2-1,10*2+1,18*2+3,64*2-0,90</t>
  </si>
  <si>
    <t>120</t>
  </si>
  <si>
    <t>283421400</t>
  </si>
  <si>
    <t>lišty pro obklady délka 2,5 m barva šedá profil číslo 8</t>
  </si>
  <si>
    <t>1303772497</t>
  </si>
  <si>
    <t>55,388*1,02 'Přepočtené koeficientem množství</t>
  </si>
  <si>
    <t>121</t>
  </si>
  <si>
    <t>776421312</t>
  </si>
  <si>
    <t>Montáž přechodových šroubovaných lišt</t>
  </si>
  <si>
    <t>2130714323</t>
  </si>
  <si>
    <t>122</t>
  </si>
  <si>
    <t>76612-001</t>
  </si>
  <si>
    <t xml:space="preserve">přechodová lišta AL leox </t>
  </si>
  <si>
    <t>-1252906785</t>
  </si>
  <si>
    <t>123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</si>
  <si>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</si>
  <si>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</si>
  <si>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</si>
  <si>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</si>
  <si>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</si>
  <si>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124</t>
  </si>
  <si>
    <t>781414111</t>
  </si>
  <si>
    <t>Montáž obkladaček vnitřních pravoúhlých pórovinových do 22 ks/m2 lepených flexibilním lepidlem</t>
  </si>
  <si>
    <t>426360145</t>
  </si>
  <si>
    <t>(1,756+0,847+0,227+1,632+1,116+0,454+0,847+0,661+1,095)*2,100</t>
  </si>
  <si>
    <t>125</t>
  </si>
  <si>
    <t>597610000</t>
  </si>
  <si>
    <t>obkládačky keramické RAKO - koupelny ALLEGRO (bílé i barevné) 25 x 33 x 0,7 cm I. j.</t>
  </si>
  <si>
    <t>-133951216</t>
  </si>
  <si>
    <t>18,134</t>
  </si>
  <si>
    <t>18,134*1,1 'Přepočtené koeficientem množství</t>
  </si>
  <si>
    <t>126</t>
  </si>
  <si>
    <t>781494111</t>
  </si>
  <si>
    <t>Plastové profily rohové lepené flexibilním lepidlem</t>
  </si>
  <si>
    <t>-828338289</t>
  </si>
  <si>
    <t>127</t>
  </si>
  <si>
    <t>781495111</t>
  </si>
  <si>
    <t>Penetrace podkladu vnitřních obkladů</t>
  </si>
  <si>
    <t>-2139238997</t>
  </si>
  <si>
    <t>128</t>
  </si>
  <si>
    <t>781495115</t>
  </si>
  <si>
    <t>Spárování vnitřních obkladů silikonem</t>
  </si>
  <si>
    <t>31024986</t>
  </si>
  <si>
    <t>129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</si>
  <si>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</si>
  <si>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</si>
  <si>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</si>
  <si>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</si>
  <si>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</si>
  <si>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130</t>
  </si>
  <si>
    <t>783617111</t>
  </si>
  <si>
    <t>Krycí jednonásobný syntetický nátěr článkových otopných těles</t>
  </si>
  <si>
    <t>1545346847</t>
  </si>
  <si>
    <t>131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</si>
  <si>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</si>
  <si>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</si>
  <si>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</si>
  <si>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</si>
  <si>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</si>
  <si>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</si>
  <si>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132</t>
  </si>
  <si>
    <t>784121001</t>
  </si>
  <si>
    <t>Oškrabání malby v mísnostech výšky do 3,80 m</t>
  </si>
  <si>
    <t>570919257</t>
  </si>
  <si>
    <t>172,834</t>
  </si>
  <si>
    <t>133</t>
  </si>
  <si>
    <t>784121011</t>
  </si>
  <si>
    <t>Rozmývání podkladu po oškrabání malby v místnostech výšky do 3,80 m</t>
  </si>
  <si>
    <t>-1738745081</t>
  </si>
  <si>
    <t>134</t>
  </si>
  <si>
    <t>784181001</t>
  </si>
  <si>
    <t>Jednonásobné pačokování v místnostech výšky do 3,80 m</t>
  </si>
  <si>
    <t>787114304</t>
  </si>
  <si>
    <t>4,793*2,530</t>
  </si>
  <si>
    <t>6,363*2,530</t>
  </si>
  <si>
    <t>(1,425+3,140+1,425)*2,530</t>
  </si>
  <si>
    <t>3,615*2,530</t>
  </si>
  <si>
    <t>4,834*2,200</t>
  </si>
  <si>
    <t>1,012*2,400</t>
  </si>
  <si>
    <t>(1,11*2+2,15+3,64)*2,53-2,32*1,60</t>
  </si>
  <si>
    <t>(3,64+1,18)*2,53</t>
  </si>
  <si>
    <t>135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</si>
  <si>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</si>
  <si>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</si>
  <si>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</si>
  <si>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</si>
  <si>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</si>
  <si>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94,337+97,046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</si>
  <si>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</si>
  <si>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</si>
  <si>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</si>
  <si>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</si>
  <si>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</si>
  <si>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</si>
  <si>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136</t>
  </si>
  <si>
    <t>030001000</t>
  </si>
  <si>
    <t>1024</t>
  </si>
  <si>
    <t>-1975613562</t>
  </si>
  <si>
    <t>VRN4</t>
  </si>
  <si>
    <t>Inženýrská činnost</t>
  </si>
  <si>
    <t>137</t>
  </si>
  <si>
    <t>045002000</t>
  </si>
  <si>
    <t>Kompletační a koordinační činnost</t>
  </si>
  <si>
    <t>-172225209</t>
  </si>
  <si>
    <t>VRN7</t>
  </si>
  <si>
    <t>Provozní vlivy</t>
  </si>
  <si>
    <t>138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</si>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</sst>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33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34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201908-3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Oprava pokojů klientů DS - pokoj 171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Sedlčany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31. 8. 2019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Domov Sedlčany - poskytovatel soc. služeb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66" t="str">
        <f>IF(E17="","",E17)</f>
        <v>JC Stavitelství s.r.o.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66" t="str">
        <f>IF(E20="","",E20)</f>
        <v>Ing. Jan Čanda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4"/>
      <c r="AQ52" s="85" t="s">
        <v>59</v>
      </c>
      <c r="AR52" s="41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</v>
      </c>
    </row>
    <row r="55" s="5" customFormat="1" ht="16.5" customHeight="1">
      <c r="A55" s="105" t="s">
        <v>78</v>
      </c>
      <c r="B55" s="106"/>
      <c r="C55" s="107"/>
      <c r="D55" s="108" t="s">
        <v>79</v>
      </c>
      <c r="E55" s="108"/>
      <c r="F55" s="108"/>
      <c r="G55" s="108"/>
      <c r="H55" s="108"/>
      <c r="I55" s="109"/>
      <c r="J55" s="108" t="s">
        <v>80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'01 - Stavební úpravy poko...'!J30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81</v>
      </c>
      <c r="AR55" s="112"/>
      <c r="AS55" s="113">
        <v>0</v>
      </c>
      <c r="AT55" s="114">
        <f>ROUND(SUM(AV55:AW55),2)</f>
        <v>0</v>
      </c>
      <c r="AU55" s="115">
        <f>'01 - Stavební úpravy poko...'!P106</f>
        <v>0</v>
      </c>
      <c r="AV55" s="114">
        <f>'01 - Stavební úpravy poko...'!J33</f>
        <v>0</v>
      </c>
      <c r="AW55" s="114">
        <f>'01 - Stavební úpravy poko...'!J34</f>
        <v>0</v>
      </c>
      <c r="AX55" s="114">
        <f>'01 - Stavební úpravy poko...'!J35</f>
        <v>0</v>
      </c>
      <c r="AY55" s="114">
        <f>'01 - Stavební úpravy poko...'!J36</f>
        <v>0</v>
      </c>
      <c r="AZ55" s="114">
        <f>'01 - Stavební úpravy poko...'!F33</f>
        <v>0</v>
      </c>
      <c r="BA55" s="114">
        <f>'01 - Stavební úpravy poko...'!F34</f>
        <v>0</v>
      </c>
      <c r="BB55" s="114">
        <f>'01 - Stavební úpravy poko...'!F35</f>
        <v>0</v>
      </c>
      <c r="BC55" s="114">
        <f>'01 - Stavební úpravy poko...'!F36</f>
        <v>0</v>
      </c>
      <c r="BD55" s="116">
        <f>'01 - Stavební úpravy poko...'!F37</f>
        <v>0</v>
      </c>
      <c r="BT55" s="117" t="s">
        <v>82</v>
      </c>
      <c r="BV55" s="117" t="s">
        <v>76</v>
      </c>
      <c r="BW55" s="117" t="s">
        <v>83</v>
      </c>
      <c r="BX55" s="117" t="s">
        <v>5</v>
      </c>
      <c r="CL55" s="117" t="s">
        <v>1</v>
      </c>
      <c r="CM55" s="117" t="s">
        <v>82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fRNCFEi4eUfgxE009SwsPD4pykM57M0T38hp14k6it2Wg32aSj2HfnKlL2VThIBVVzFYca5C9WptsjmgdHazaw==" hashValue="UHUnzyH62ZFsdrs7XyVpnOEFvLXY64rV9R5iFEkWgNnqxl8sWMjtBwsZWQkKdjUos7NtgI6eHQEBKwUm/vv33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1 - Stavební úpravy pok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83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82</v>
      </c>
    </row>
    <row r="4" ht="24.96" customHeight="1">
      <c r="B4" s="18"/>
      <c r="D4" s="122" t="s">
        <v>84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Oprava pokojů klientů DS - pokoj 171</v>
      </c>
      <c r="F7" s="123"/>
      <c r="G7" s="123"/>
      <c r="H7" s="123"/>
      <c r="L7" s="18"/>
    </row>
    <row r="8" s="1" customFormat="1" ht="12" customHeight="1">
      <c r="B8" s="41"/>
      <c r="D8" s="123" t="s">
        <v>85</v>
      </c>
      <c r="I8" s="125"/>
      <c r="L8" s="41"/>
    </row>
    <row r="9" s="1" customFormat="1" ht="36.96" customHeight="1">
      <c r="B9" s="41"/>
      <c r="E9" s="126" t="s">
        <v>86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31. 8. 2019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">
        <v>26</v>
      </c>
      <c r="L14" s="41"/>
    </row>
    <row r="15" s="1" customFormat="1" ht="18" customHeight="1">
      <c r="B15" s="41"/>
      <c r="E15" s="15" t="s">
        <v>27</v>
      </c>
      <c r="I15" s="127" t="s">
        <v>28</v>
      </c>
      <c r="J15" s="15" t="s">
        <v>29</v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30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28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32</v>
      </c>
      <c r="I20" s="127" t="s">
        <v>25</v>
      </c>
      <c r="J20" s="15" t="s">
        <v>33</v>
      </c>
      <c r="L20" s="41"/>
    </row>
    <row r="21" s="1" customFormat="1" ht="18" customHeight="1">
      <c r="B21" s="41"/>
      <c r="E21" s="15" t="s">
        <v>34</v>
      </c>
      <c r="I21" s="127" t="s">
        <v>28</v>
      </c>
      <c r="J21" s="15" t="s">
        <v>35</v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37</v>
      </c>
      <c r="I23" s="127" t="s">
        <v>25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27" t="s">
        <v>28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39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40</v>
      </c>
      <c r="I30" s="125"/>
      <c r="J30" s="134">
        <f>ROUND(J106,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42</v>
      </c>
      <c r="I32" s="136" t="s">
        <v>41</v>
      </c>
      <c r="J32" s="135" t="s">
        <v>43</v>
      </c>
      <c r="L32" s="41"/>
    </row>
    <row r="33" s="1" customFormat="1" ht="14.4" customHeight="1">
      <c r="B33" s="41"/>
      <c r="D33" s="123" t="s">
        <v>44</v>
      </c>
      <c r="E33" s="123" t="s">
        <v>45</v>
      </c>
      <c r="F33" s="137">
        <f>ROUND((SUM(BE106:BE389)),  2)</f>
        <v>0</v>
      </c>
      <c r="I33" s="138">
        <v>0.20999999999999999</v>
      </c>
      <c r="J33" s="137">
        <f>ROUND(((SUM(BE106:BE389))*I33),  2)</f>
        <v>0</v>
      </c>
      <c r="L33" s="41"/>
    </row>
    <row r="34" s="1" customFormat="1" ht="14.4" customHeight="1">
      <c r="B34" s="41"/>
      <c r="E34" s="123" t="s">
        <v>46</v>
      </c>
      <c r="F34" s="137">
        <f>ROUND((SUM(BF106:BF389)),  2)</f>
        <v>0</v>
      </c>
      <c r="I34" s="138">
        <v>0.14999999999999999</v>
      </c>
      <c r="J34" s="137">
        <f>ROUND(((SUM(BF106:BF389))*I34),  2)</f>
        <v>0</v>
      </c>
      <c r="L34" s="41"/>
    </row>
    <row r="35" hidden="1" s="1" customFormat="1" ht="14.4" customHeight="1">
      <c r="B35" s="41"/>
      <c r="E35" s="123" t="s">
        <v>47</v>
      </c>
      <c r="F35" s="137">
        <f>ROUND((SUM(BG106:BG389)),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48</v>
      </c>
      <c r="F36" s="137">
        <f>ROUND((SUM(BH106:BH389)),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49</v>
      </c>
      <c r="F37" s="137">
        <f>ROUND((SUM(BI106:BI389)),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50</v>
      </c>
      <c r="E39" s="141"/>
      <c r="F39" s="141"/>
      <c r="G39" s="142" t="s">
        <v>51</v>
      </c>
      <c r="H39" s="143" t="s">
        <v>52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87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Oprava pokojů klientů DS - pokoj 171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85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01 - Stavební úpravy pokoje 171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>Sedlčany</v>
      </c>
      <c r="G52" s="37"/>
      <c r="H52" s="37"/>
      <c r="I52" s="127" t="s">
        <v>22</v>
      </c>
      <c r="J52" s="65" t="str">
        <f>IF(J12="","",J12)</f>
        <v>31. 8. 2019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>Domov Sedlčany - poskytovatel soc. služeb</v>
      </c>
      <c r="G54" s="37"/>
      <c r="H54" s="37"/>
      <c r="I54" s="127" t="s">
        <v>32</v>
      </c>
      <c r="J54" s="34" t="str">
        <f>E21</f>
        <v>JC Stavitelství s.r.o.</v>
      </c>
      <c r="K54" s="37"/>
      <c r="L54" s="41"/>
    </row>
    <row r="55" s="1" customFormat="1" ht="13.65" customHeight="1">
      <c r="B55" s="36"/>
      <c r="C55" s="30" t="s">
        <v>30</v>
      </c>
      <c r="D55" s="37"/>
      <c r="E55" s="37"/>
      <c r="F55" s="25" t="str">
        <f>IF(E18="","",E18)</f>
        <v>Vyplň údaj</v>
      </c>
      <c r="G55" s="37"/>
      <c r="H55" s="37"/>
      <c r="I55" s="127" t="s">
        <v>37</v>
      </c>
      <c r="J55" s="34" t="str">
        <f>E24</f>
        <v>Ing. Jan Čanda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88</v>
      </c>
      <c r="D57" s="155"/>
      <c r="E57" s="155"/>
      <c r="F57" s="155"/>
      <c r="G57" s="155"/>
      <c r="H57" s="155"/>
      <c r="I57" s="156"/>
      <c r="J57" s="157" t="s">
        <v>89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90</v>
      </c>
      <c r="D59" s="37"/>
      <c r="E59" s="37"/>
      <c r="F59" s="37"/>
      <c r="G59" s="37"/>
      <c r="H59" s="37"/>
      <c r="I59" s="125"/>
      <c r="J59" s="96">
        <f>J106</f>
        <v>0</v>
      </c>
      <c r="K59" s="37"/>
      <c r="L59" s="41"/>
      <c r="AU59" s="15" t="s">
        <v>91</v>
      </c>
    </row>
    <row r="60" s="7" customFormat="1" ht="24.96" customHeight="1">
      <c r="B60" s="159"/>
      <c r="C60" s="160"/>
      <c r="D60" s="161" t="s">
        <v>92</v>
      </c>
      <c r="E60" s="162"/>
      <c r="F60" s="162"/>
      <c r="G60" s="162"/>
      <c r="H60" s="162"/>
      <c r="I60" s="163"/>
      <c r="J60" s="164">
        <f>J107</f>
        <v>0</v>
      </c>
      <c r="K60" s="160"/>
      <c r="L60" s="165"/>
    </row>
    <row r="61" s="8" customFormat="1" ht="19.92" customHeight="1">
      <c r="B61" s="166"/>
      <c r="C61" s="167"/>
      <c r="D61" s="168" t="s">
        <v>93</v>
      </c>
      <c r="E61" s="169"/>
      <c r="F61" s="169"/>
      <c r="G61" s="169"/>
      <c r="H61" s="169"/>
      <c r="I61" s="170"/>
      <c r="J61" s="171">
        <f>J108</f>
        <v>0</v>
      </c>
      <c r="K61" s="167"/>
      <c r="L61" s="172"/>
    </row>
    <row r="62" s="8" customFormat="1" ht="19.92" customHeight="1">
      <c r="B62" s="166"/>
      <c r="C62" s="167"/>
      <c r="D62" s="168" t="s">
        <v>94</v>
      </c>
      <c r="E62" s="169"/>
      <c r="F62" s="169"/>
      <c r="G62" s="169"/>
      <c r="H62" s="169"/>
      <c r="I62" s="170"/>
      <c r="J62" s="171">
        <f>J138</f>
        <v>0</v>
      </c>
      <c r="K62" s="167"/>
      <c r="L62" s="172"/>
    </row>
    <row r="63" s="8" customFormat="1" ht="19.92" customHeight="1">
      <c r="B63" s="166"/>
      <c r="C63" s="167"/>
      <c r="D63" s="168" t="s">
        <v>95</v>
      </c>
      <c r="E63" s="169"/>
      <c r="F63" s="169"/>
      <c r="G63" s="169"/>
      <c r="H63" s="169"/>
      <c r="I63" s="170"/>
      <c r="J63" s="171">
        <f>J187</f>
        <v>0</v>
      </c>
      <c r="K63" s="167"/>
      <c r="L63" s="172"/>
    </row>
    <row r="64" s="8" customFormat="1" ht="19.92" customHeight="1">
      <c r="B64" s="166"/>
      <c r="C64" s="167"/>
      <c r="D64" s="168" t="s">
        <v>96</v>
      </c>
      <c r="E64" s="169"/>
      <c r="F64" s="169"/>
      <c r="G64" s="169"/>
      <c r="H64" s="169"/>
      <c r="I64" s="170"/>
      <c r="J64" s="171">
        <f>J205</f>
        <v>0</v>
      </c>
      <c r="K64" s="167"/>
      <c r="L64" s="172"/>
    </row>
    <row r="65" s="8" customFormat="1" ht="19.92" customHeight="1">
      <c r="B65" s="166"/>
      <c r="C65" s="167"/>
      <c r="D65" s="168" t="s">
        <v>97</v>
      </c>
      <c r="E65" s="169"/>
      <c r="F65" s="169"/>
      <c r="G65" s="169"/>
      <c r="H65" s="169"/>
      <c r="I65" s="170"/>
      <c r="J65" s="171">
        <f>J211</f>
        <v>0</v>
      </c>
      <c r="K65" s="167"/>
      <c r="L65" s="172"/>
    </row>
    <row r="66" s="7" customFormat="1" ht="24.96" customHeight="1">
      <c r="B66" s="159"/>
      <c r="C66" s="160"/>
      <c r="D66" s="161" t="s">
        <v>98</v>
      </c>
      <c r="E66" s="162"/>
      <c r="F66" s="162"/>
      <c r="G66" s="162"/>
      <c r="H66" s="162"/>
      <c r="I66" s="163"/>
      <c r="J66" s="164">
        <f>J213</f>
        <v>0</v>
      </c>
      <c r="K66" s="160"/>
      <c r="L66" s="165"/>
    </row>
    <row r="67" s="8" customFormat="1" ht="19.92" customHeight="1">
      <c r="B67" s="166"/>
      <c r="C67" s="167"/>
      <c r="D67" s="168" t="s">
        <v>99</v>
      </c>
      <c r="E67" s="169"/>
      <c r="F67" s="169"/>
      <c r="G67" s="169"/>
      <c r="H67" s="169"/>
      <c r="I67" s="170"/>
      <c r="J67" s="171">
        <f>J214</f>
        <v>0</v>
      </c>
      <c r="K67" s="167"/>
      <c r="L67" s="172"/>
    </row>
    <row r="68" s="8" customFormat="1" ht="19.92" customHeight="1">
      <c r="B68" s="166"/>
      <c r="C68" s="167"/>
      <c r="D68" s="168" t="s">
        <v>100</v>
      </c>
      <c r="E68" s="169"/>
      <c r="F68" s="169"/>
      <c r="G68" s="169"/>
      <c r="H68" s="169"/>
      <c r="I68" s="170"/>
      <c r="J68" s="171">
        <f>J222</f>
        <v>0</v>
      </c>
      <c r="K68" s="167"/>
      <c r="L68" s="172"/>
    </row>
    <row r="69" s="8" customFormat="1" ht="19.92" customHeight="1">
      <c r="B69" s="166"/>
      <c r="C69" s="167"/>
      <c r="D69" s="168" t="s">
        <v>101</v>
      </c>
      <c r="E69" s="169"/>
      <c r="F69" s="169"/>
      <c r="G69" s="169"/>
      <c r="H69" s="169"/>
      <c r="I69" s="170"/>
      <c r="J69" s="171">
        <f>J225</f>
        <v>0</v>
      </c>
      <c r="K69" s="167"/>
      <c r="L69" s="172"/>
    </row>
    <row r="70" s="8" customFormat="1" ht="19.92" customHeight="1">
      <c r="B70" s="166"/>
      <c r="C70" s="167"/>
      <c r="D70" s="168" t="s">
        <v>102</v>
      </c>
      <c r="E70" s="169"/>
      <c r="F70" s="169"/>
      <c r="G70" s="169"/>
      <c r="H70" s="169"/>
      <c r="I70" s="170"/>
      <c r="J70" s="171">
        <f>J234</f>
        <v>0</v>
      </c>
      <c r="K70" s="167"/>
      <c r="L70" s="172"/>
    </row>
    <row r="71" s="8" customFormat="1" ht="19.92" customHeight="1">
      <c r="B71" s="166"/>
      <c r="C71" s="167"/>
      <c r="D71" s="168" t="s">
        <v>103</v>
      </c>
      <c r="E71" s="169"/>
      <c r="F71" s="169"/>
      <c r="G71" s="169"/>
      <c r="H71" s="169"/>
      <c r="I71" s="170"/>
      <c r="J71" s="171">
        <f>J244</f>
        <v>0</v>
      </c>
      <c r="K71" s="167"/>
      <c r="L71" s="172"/>
    </row>
    <row r="72" s="8" customFormat="1" ht="19.92" customHeight="1">
      <c r="B72" s="166"/>
      <c r="C72" s="167"/>
      <c r="D72" s="168" t="s">
        <v>104</v>
      </c>
      <c r="E72" s="169"/>
      <c r="F72" s="169"/>
      <c r="G72" s="169"/>
      <c r="H72" s="169"/>
      <c r="I72" s="170"/>
      <c r="J72" s="171">
        <f>J260</f>
        <v>0</v>
      </c>
      <c r="K72" s="167"/>
      <c r="L72" s="172"/>
    </row>
    <row r="73" s="8" customFormat="1" ht="19.92" customHeight="1">
      <c r="B73" s="166"/>
      <c r="C73" s="167"/>
      <c r="D73" s="168" t="s">
        <v>105</v>
      </c>
      <c r="E73" s="169"/>
      <c r="F73" s="169"/>
      <c r="G73" s="169"/>
      <c r="H73" s="169"/>
      <c r="I73" s="170"/>
      <c r="J73" s="171">
        <f>J262</f>
        <v>0</v>
      </c>
      <c r="K73" s="167"/>
      <c r="L73" s="172"/>
    </row>
    <row r="74" s="8" customFormat="1" ht="19.92" customHeight="1">
      <c r="B74" s="166"/>
      <c r="C74" s="167"/>
      <c r="D74" s="168" t="s">
        <v>106</v>
      </c>
      <c r="E74" s="169"/>
      <c r="F74" s="169"/>
      <c r="G74" s="169"/>
      <c r="H74" s="169"/>
      <c r="I74" s="170"/>
      <c r="J74" s="171">
        <f>J271</f>
        <v>0</v>
      </c>
      <c r="K74" s="167"/>
      <c r="L74" s="172"/>
    </row>
    <row r="75" s="8" customFormat="1" ht="19.92" customHeight="1">
      <c r="B75" s="166"/>
      <c r="C75" s="167"/>
      <c r="D75" s="168" t="s">
        <v>107</v>
      </c>
      <c r="E75" s="169"/>
      <c r="F75" s="169"/>
      <c r="G75" s="169"/>
      <c r="H75" s="169"/>
      <c r="I75" s="170"/>
      <c r="J75" s="171">
        <f>J284</f>
        <v>0</v>
      </c>
      <c r="K75" s="167"/>
      <c r="L75" s="172"/>
    </row>
    <row r="76" s="8" customFormat="1" ht="19.92" customHeight="1">
      <c r="B76" s="166"/>
      <c r="C76" s="167"/>
      <c r="D76" s="168" t="s">
        <v>108</v>
      </c>
      <c r="E76" s="169"/>
      <c r="F76" s="169"/>
      <c r="G76" s="169"/>
      <c r="H76" s="169"/>
      <c r="I76" s="170"/>
      <c r="J76" s="171">
        <f>J287</f>
        <v>0</v>
      </c>
      <c r="K76" s="167"/>
      <c r="L76" s="172"/>
    </row>
    <row r="77" s="8" customFormat="1" ht="19.92" customHeight="1">
      <c r="B77" s="166"/>
      <c r="C77" s="167"/>
      <c r="D77" s="168" t="s">
        <v>109</v>
      </c>
      <c r="E77" s="169"/>
      <c r="F77" s="169"/>
      <c r="G77" s="169"/>
      <c r="H77" s="169"/>
      <c r="I77" s="170"/>
      <c r="J77" s="171">
        <f>J296</f>
        <v>0</v>
      </c>
      <c r="K77" s="167"/>
      <c r="L77" s="172"/>
    </row>
    <row r="78" s="8" customFormat="1" ht="19.92" customHeight="1">
      <c r="B78" s="166"/>
      <c r="C78" s="167"/>
      <c r="D78" s="168" t="s">
        <v>110</v>
      </c>
      <c r="E78" s="169"/>
      <c r="F78" s="169"/>
      <c r="G78" s="169"/>
      <c r="H78" s="169"/>
      <c r="I78" s="170"/>
      <c r="J78" s="171">
        <f>J314</f>
        <v>0</v>
      </c>
      <c r="K78" s="167"/>
      <c r="L78" s="172"/>
    </row>
    <row r="79" s="8" customFormat="1" ht="19.92" customHeight="1">
      <c r="B79" s="166"/>
      <c r="C79" s="167"/>
      <c r="D79" s="168" t="s">
        <v>111</v>
      </c>
      <c r="E79" s="169"/>
      <c r="F79" s="169"/>
      <c r="G79" s="169"/>
      <c r="H79" s="169"/>
      <c r="I79" s="170"/>
      <c r="J79" s="171">
        <f>J327</f>
        <v>0</v>
      </c>
      <c r="K79" s="167"/>
      <c r="L79" s="172"/>
    </row>
    <row r="80" s="8" customFormat="1" ht="19.92" customHeight="1">
      <c r="B80" s="166"/>
      <c r="C80" s="167"/>
      <c r="D80" s="168" t="s">
        <v>112</v>
      </c>
      <c r="E80" s="169"/>
      <c r="F80" s="169"/>
      <c r="G80" s="169"/>
      <c r="H80" s="169"/>
      <c r="I80" s="170"/>
      <c r="J80" s="171">
        <f>J346</f>
        <v>0</v>
      </c>
      <c r="K80" s="167"/>
      <c r="L80" s="172"/>
    </row>
    <row r="81" s="8" customFormat="1" ht="19.92" customHeight="1">
      <c r="B81" s="166"/>
      <c r="C81" s="167"/>
      <c r="D81" s="168" t="s">
        <v>113</v>
      </c>
      <c r="E81" s="169"/>
      <c r="F81" s="169"/>
      <c r="G81" s="169"/>
      <c r="H81" s="169"/>
      <c r="I81" s="170"/>
      <c r="J81" s="171">
        <f>J357</f>
        <v>0</v>
      </c>
      <c r="K81" s="167"/>
      <c r="L81" s="172"/>
    </row>
    <row r="82" s="8" customFormat="1" ht="19.92" customHeight="1">
      <c r="B82" s="166"/>
      <c r="C82" s="167"/>
      <c r="D82" s="168" t="s">
        <v>114</v>
      </c>
      <c r="E82" s="169"/>
      <c r="F82" s="169"/>
      <c r="G82" s="169"/>
      <c r="H82" s="169"/>
      <c r="I82" s="170"/>
      <c r="J82" s="171">
        <f>J360</f>
        <v>0</v>
      </c>
      <c r="K82" s="167"/>
      <c r="L82" s="172"/>
    </row>
    <row r="83" s="7" customFormat="1" ht="24.96" customHeight="1">
      <c r="B83" s="159"/>
      <c r="C83" s="160"/>
      <c r="D83" s="161" t="s">
        <v>115</v>
      </c>
      <c r="E83" s="162"/>
      <c r="F83" s="162"/>
      <c r="G83" s="162"/>
      <c r="H83" s="162"/>
      <c r="I83" s="163"/>
      <c r="J83" s="164">
        <f>J383</f>
        <v>0</v>
      </c>
      <c r="K83" s="160"/>
      <c r="L83" s="165"/>
    </row>
    <row r="84" s="8" customFormat="1" ht="19.92" customHeight="1">
      <c r="B84" s="166"/>
      <c r="C84" s="167"/>
      <c r="D84" s="168" t="s">
        <v>116</v>
      </c>
      <c r="E84" s="169"/>
      <c r="F84" s="169"/>
      <c r="G84" s="169"/>
      <c r="H84" s="169"/>
      <c r="I84" s="170"/>
      <c r="J84" s="171">
        <f>J384</f>
        <v>0</v>
      </c>
      <c r="K84" s="167"/>
      <c r="L84" s="172"/>
    </row>
    <row r="85" s="8" customFormat="1" ht="19.92" customHeight="1">
      <c r="B85" s="166"/>
      <c r="C85" s="167"/>
      <c r="D85" s="168" t="s">
        <v>117</v>
      </c>
      <c r="E85" s="169"/>
      <c r="F85" s="169"/>
      <c r="G85" s="169"/>
      <c r="H85" s="169"/>
      <c r="I85" s="170"/>
      <c r="J85" s="171">
        <f>J386</f>
        <v>0</v>
      </c>
      <c r="K85" s="167"/>
      <c r="L85" s="172"/>
    </row>
    <row r="86" s="8" customFormat="1" ht="19.92" customHeight="1">
      <c r="B86" s="166"/>
      <c r="C86" s="167"/>
      <c r="D86" s="168" t="s">
        <v>118</v>
      </c>
      <c r="E86" s="169"/>
      <c r="F86" s="169"/>
      <c r="G86" s="169"/>
      <c r="H86" s="169"/>
      <c r="I86" s="170"/>
      <c r="J86" s="171">
        <f>J388</f>
        <v>0</v>
      </c>
      <c r="K86" s="167"/>
      <c r="L86" s="172"/>
    </row>
    <row r="87" s="1" customFormat="1" ht="21.84" customHeight="1">
      <c r="B87" s="36"/>
      <c r="C87" s="37"/>
      <c r="D87" s="37"/>
      <c r="E87" s="37"/>
      <c r="F87" s="37"/>
      <c r="G87" s="37"/>
      <c r="H87" s="37"/>
      <c r="I87" s="125"/>
      <c r="J87" s="37"/>
      <c r="K87" s="37"/>
      <c r="L87" s="41"/>
    </row>
    <row r="88" s="1" customFormat="1" ht="6.96" customHeight="1">
      <c r="B88" s="55"/>
      <c r="C88" s="56"/>
      <c r="D88" s="56"/>
      <c r="E88" s="56"/>
      <c r="F88" s="56"/>
      <c r="G88" s="56"/>
      <c r="H88" s="56"/>
      <c r="I88" s="149"/>
      <c r="J88" s="56"/>
      <c r="K88" s="56"/>
      <c r="L88" s="41"/>
    </row>
    <row r="92" s="1" customFormat="1" ht="6.96" customHeight="1">
      <c r="B92" s="57"/>
      <c r="C92" s="58"/>
      <c r="D92" s="58"/>
      <c r="E92" s="58"/>
      <c r="F92" s="58"/>
      <c r="G92" s="58"/>
      <c r="H92" s="58"/>
      <c r="I92" s="152"/>
      <c r="J92" s="58"/>
      <c r="K92" s="58"/>
      <c r="L92" s="41"/>
    </row>
    <row r="93" s="1" customFormat="1" ht="24.96" customHeight="1">
      <c r="B93" s="36"/>
      <c r="C93" s="21" t="s">
        <v>119</v>
      </c>
      <c r="D93" s="37"/>
      <c r="E93" s="37"/>
      <c r="F93" s="37"/>
      <c r="G93" s="37"/>
      <c r="H93" s="37"/>
      <c r="I93" s="125"/>
      <c r="J93" s="37"/>
      <c r="K93" s="37"/>
      <c r="L93" s="41"/>
    </row>
    <row r="94" s="1" customFormat="1" ht="6.96" customHeight="1">
      <c r="B94" s="36"/>
      <c r="C94" s="37"/>
      <c r="D94" s="37"/>
      <c r="E94" s="37"/>
      <c r="F94" s="37"/>
      <c r="G94" s="37"/>
      <c r="H94" s="37"/>
      <c r="I94" s="125"/>
      <c r="J94" s="37"/>
      <c r="K94" s="37"/>
      <c r="L94" s="41"/>
    </row>
    <row r="95" s="1" customFormat="1" ht="12" customHeight="1">
      <c r="B95" s="36"/>
      <c r="C95" s="30" t="s">
        <v>16</v>
      </c>
      <c r="D95" s="37"/>
      <c r="E95" s="37"/>
      <c r="F95" s="37"/>
      <c r="G95" s="37"/>
      <c r="H95" s="37"/>
      <c r="I95" s="125"/>
      <c r="J95" s="37"/>
      <c r="K95" s="37"/>
      <c r="L95" s="41"/>
    </row>
    <row r="96" s="1" customFormat="1" ht="16.5" customHeight="1">
      <c r="B96" s="36"/>
      <c r="C96" s="37"/>
      <c r="D96" s="37"/>
      <c r="E96" s="153" t="str">
        <f>E7</f>
        <v>Oprava pokojů klientů DS - pokoj 171</v>
      </c>
      <c r="F96" s="30"/>
      <c r="G96" s="30"/>
      <c r="H96" s="30"/>
      <c r="I96" s="125"/>
      <c r="J96" s="37"/>
      <c r="K96" s="37"/>
      <c r="L96" s="41"/>
    </row>
    <row r="97" s="1" customFormat="1" ht="12" customHeight="1">
      <c r="B97" s="36"/>
      <c r="C97" s="30" t="s">
        <v>85</v>
      </c>
      <c r="D97" s="37"/>
      <c r="E97" s="37"/>
      <c r="F97" s="37"/>
      <c r="G97" s="37"/>
      <c r="H97" s="37"/>
      <c r="I97" s="125"/>
      <c r="J97" s="37"/>
      <c r="K97" s="37"/>
      <c r="L97" s="41"/>
    </row>
    <row r="98" s="1" customFormat="1" ht="16.5" customHeight="1">
      <c r="B98" s="36"/>
      <c r="C98" s="37"/>
      <c r="D98" s="37"/>
      <c r="E98" s="62" t="str">
        <f>E9</f>
        <v>01 - Stavební úpravy pokoje 171</v>
      </c>
      <c r="F98" s="37"/>
      <c r="G98" s="37"/>
      <c r="H98" s="37"/>
      <c r="I98" s="125"/>
      <c r="J98" s="37"/>
      <c r="K98" s="37"/>
      <c r="L98" s="41"/>
    </row>
    <row r="99" s="1" customFormat="1" ht="6.96" customHeight="1">
      <c r="B99" s="36"/>
      <c r="C99" s="37"/>
      <c r="D99" s="37"/>
      <c r="E99" s="37"/>
      <c r="F99" s="37"/>
      <c r="G99" s="37"/>
      <c r="H99" s="37"/>
      <c r="I99" s="125"/>
      <c r="J99" s="37"/>
      <c r="K99" s="37"/>
      <c r="L99" s="41"/>
    </row>
    <row r="100" s="1" customFormat="1" ht="12" customHeight="1">
      <c r="B100" s="36"/>
      <c r="C100" s="30" t="s">
        <v>20</v>
      </c>
      <c r="D100" s="37"/>
      <c r="E100" s="37"/>
      <c r="F100" s="25" t="str">
        <f>F12</f>
        <v>Sedlčany</v>
      </c>
      <c r="G100" s="37"/>
      <c r="H100" s="37"/>
      <c r="I100" s="127" t="s">
        <v>22</v>
      </c>
      <c r="J100" s="65" t="str">
        <f>IF(J12="","",J12)</f>
        <v>31. 8. 2019</v>
      </c>
      <c r="K100" s="37"/>
      <c r="L100" s="41"/>
    </row>
    <row r="101" s="1" customFormat="1" ht="6.96" customHeight="1">
      <c r="B101" s="36"/>
      <c r="C101" s="37"/>
      <c r="D101" s="37"/>
      <c r="E101" s="37"/>
      <c r="F101" s="37"/>
      <c r="G101" s="37"/>
      <c r="H101" s="37"/>
      <c r="I101" s="125"/>
      <c r="J101" s="37"/>
      <c r="K101" s="37"/>
      <c r="L101" s="41"/>
    </row>
    <row r="102" s="1" customFormat="1" ht="13.65" customHeight="1">
      <c r="B102" s="36"/>
      <c r="C102" s="30" t="s">
        <v>24</v>
      </c>
      <c r="D102" s="37"/>
      <c r="E102" s="37"/>
      <c r="F102" s="25" t="str">
        <f>E15</f>
        <v>Domov Sedlčany - poskytovatel soc. služeb</v>
      </c>
      <c r="G102" s="37"/>
      <c r="H102" s="37"/>
      <c r="I102" s="127" t="s">
        <v>32</v>
      </c>
      <c r="J102" s="34" t="str">
        <f>E21</f>
        <v>JC Stavitelství s.r.o.</v>
      </c>
      <c r="K102" s="37"/>
      <c r="L102" s="41"/>
    </row>
    <row r="103" s="1" customFormat="1" ht="13.65" customHeight="1">
      <c r="B103" s="36"/>
      <c r="C103" s="30" t="s">
        <v>30</v>
      </c>
      <c r="D103" s="37"/>
      <c r="E103" s="37"/>
      <c r="F103" s="25" t="str">
        <f>IF(E18="","",E18)</f>
        <v>Vyplň údaj</v>
      </c>
      <c r="G103" s="37"/>
      <c r="H103" s="37"/>
      <c r="I103" s="127" t="s">
        <v>37</v>
      </c>
      <c r="J103" s="34" t="str">
        <f>E24</f>
        <v>Ing. Jan Čanda</v>
      </c>
      <c r="K103" s="37"/>
      <c r="L103" s="41"/>
    </row>
    <row r="104" s="1" customFormat="1" ht="10.32" customHeight="1">
      <c r="B104" s="36"/>
      <c r="C104" s="37"/>
      <c r="D104" s="37"/>
      <c r="E104" s="37"/>
      <c r="F104" s="37"/>
      <c r="G104" s="37"/>
      <c r="H104" s="37"/>
      <c r="I104" s="125"/>
      <c r="J104" s="37"/>
      <c r="K104" s="37"/>
      <c r="L104" s="41"/>
    </row>
    <row r="105" s="9" customFormat="1" ht="29.28" customHeight="1">
      <c r="B105" s="173"/>
      <c r="C105" s="174" t="s">
        <v>120</v>
      </c>
      <c r="D105" s="175" t="s">
        <v>59</v>
      </c>
      <c r="E105" s="175" t="s">
        <v>55</v>
      </c>
      <c r="F105" s="175" t="s">
        <v>56</v>
      </c>
      <c r="G105" s="175" t="s">
        <v>121</v>
      </c>
      <c r="H105" s="175" t="s">
        <v>122</v>
      </c>
      <c r="I105" s="176" t="s">
        <v>123</v>
      </c>
      <c r="J105" s="177" t="s">
        <v>89</v>
      </c>
      <c r="K105" s="178" t="s">
        <v>124</v>
      </c>
      <c r="L105" s="179"/>
      <c r="M105" s="86" t="s">
        <v>1</v>
      </c>
      <c r="N105" s="87" t="s">
        <v>44</v>
      </c>
      <c r="O105" s="87" t="s">
        <v>125</v>
      </c>
      <c r="P105" s="87" t="s">
        <v>126</v>
      </c>
      <c r="Q105" s="87" t="s">
        <v>127</v>
      </c>
      <c r="R105" s="87" t="s">
        <v>128</v>
      </c>
      <c r="S105" s="87" t="s">
        <v>129</v>
      </c>
      <c r="T105" s="88" t="s">
        <v>130</v>
      </c>
    </row>
    <row r="106" s="1" customFormat="1" ht="22.8" customHeight="1">
      <c r="B106" s="36"/>
      <c r="C106" s="93" t="s">
        <v>131</v>
      </c>
      <c r="D106" s="37"/>
      <c r="E106" s="37"/>
      <c r="F106" s="37"/>
      <c r="G106" s="37"/>
      <c r="H106" s="37"/>
      <c r="I106" s="125"/>
      <c r="J106" s="180">
        <f>BK106</f>
        <v>0</v>
      </c>
      <c r="K106" s="37"/>
      <c r="L106" s="41"/>
      <c r="M106" s="89"/>
      <c r="N106" s="90"/>
      <c r="O106" s="90"/>
      <c r="P106" s="181">
        <f>P107+P213+P383</f>
        <v>0</v>
      </c>
      <c r="Q106" s="90"/>
      <c r="R106" s="181">
        <f>R107+R213+R383</f>
        <v>10.03029727</v>
      </c>
      <c r="S106" s="90"/>
      <c r="T106" s="182">
        <f>T107+T213+T383</f>
        <v>8.2878427400000003</v>
      </c>
      <c r="AT106" s="15" t="s">
        <v>73</v>
      </c>
      <c r="AU106" s="15" t="s">
        <v>91</v>
      </c>
      <c r="BK106" s="183">
        <f>BK107+BK213+BK383</f>
        <v>0</v>
      </c>
    </row>
    <row r="107" s="10" customFormat="1" ht="25.92" customHeight="1">
      <c r="B107" s="184"/>
      <c r="C107" s="185"/>
      <c r="D107" s="186" t="s">
        <v>73</v>
      </c>
      <c r="E107" s="187" t="s">
        <v>132</v>
      </c>
      <c r="F107" s="187" t="s">
        <v>133</v>
      </c>
      <c r="G107" s="185"/>
      <c r="H107" s="185"/>
      <c r="I107" s="188"/>
      <c r="J107" s="189">
        <f>BK107</f>
        <v>0</v>
      </c>
      <c r="K107" s="185"/>
      <c r="L107" s="190"/>
      <c r="M107" s="191"/>
      <c r="N107" s="192"/>
      <c r="O107" s="192"/>
      <c r="P107" s="193">
        <f>P108+P138+P187+P205+P211</f>
        <v>0</v>
      </c>
      <c r="Q107" s="192"/>
      <c r="R107" s="193">
        <f>R108+R138+R187+R205+R211</f>
        <v>8.5330012499999999</v>
      </c>
      <c r="S107" s="192"/>
      <c r="T107" s="194">
        <f>T108+T138+T187+T205+T211</f>
        <v>7.48109</v>
      </c>
      <c r="AR107" s="195" t="s">
        <v>82</v>
      </c>
      <c r="AT107" s="196" t="s">
        <v>73</v>
      </c>
      <c r="AU107" s="196" t="s">
        <v>74</v>
      </c>
      <c r="AY107" s="195" t="s">
        <v>134</v>
      </c>
      <c r="BK107" s="197">
        <f>BK108+BK138+BK187+BK205+BK211</f>
        <v>0</v>
      </c>
    </row>
    <row r="108" s="10" customFormat="1" ht="22.8" customHeight="1">
      <c r="B108" s="184"/>
      <c r="C108" s="185"/>
      <c r="D108" s="186" t="s">
        <v>73</v>
      </c>
      <c r="E108" s="198" t="s">
        <v>135</v>
      </c>
      <c r="F108" s="198" t="s">
        <v>136</v>
      </c>
      <c r="G108" s="185"/>
      <c r="H108" s="185"/>
      <c r="I108" s="188"/>
      <c r="J108" s="199">
        <f>BK108</f>
        <v>0</v>
      </c>
      <c r="K108" s="185"/>
      <c r="L108" s="190"/>
      <c r="M108" s="191"/>
      <c r="N108" s="192"/>
      <c r="O108" s="192"/>
      <c r="P108" s="193">
        <f>SUM(P109:P137)</f>
        <v>0</v>
      </c>
      <c r="Q108" s="192"/>
      <c r="R108" s="193">
        <f>SUM(R109:R137)</f>
        <v>4.2446960399999991</v>
      </c>
      <c r="S108" s="192"/>
      <c r="T108" s="194">
        <f>SUM(T109:T137)</f>
        <v>0</v>
      </c>
      <c r="AR108" s="195" t="s">
        <v>82</v>
      </c>
      <c r="AT108" s="196" t="s">
        <v>73</v>
      </c>
      <c r="AU108" s="196" t="s">
        <v>82</v>
      </c>
      <c r="AY108" s="195" t="s">
        <v>134</v>
      </c>
      <c r="BK108" s="197">
        <f>SUM(BK109:BK137)</f>
        <v>0</v>
      </c>
    </row>
    <row r="109" s="1" customFormat="1" ht="16.5" customHeight="1">
      <c r="B109" s="36"/>
      <c r="C109" s="200" t="s">
        <v>82</v>
      </c>
      <c r="D109" s="200" t="s">
        <v>137</v>
      </c>
      <c r="E109" s="201" t="s">
        <v>138</v>
      </c>
      <c r="F109" s="202" t="s">
        <v>139</v>
      </c>
      <c r="G109" s="203" t="s">
        <v>140</v>
      </c>
      <c r="H109" s="204">
        <v>0.35999999999999999</v>
      </c>
      <c r="I109" s="205"/>
      <c r="J109" s="206">
        <f>ROUND(I109*H109,2)</f>
        <v>0</v>
      </c>
      <c r="K109" s="202" t="s">
        <v>141</v>
      </c>
      <c r="L109" s="41"/>
      <c r="M109" s="207" t="s">
        <v>1</v>
      </c>
      <c r="N109" s="208" t="s">
        <v>46</v>
      </c>
      <c r="O109" s="77"/>
      <c r="P109" s="209">
        <f>O109*H109</f>
        <v>0</v>
      </c>
      <c r="Q109" s="209">
        <v>1.78636</v>
      </c>
      <c r="R109" s="209">
        <f>Q109*H109</f>
        <v>0.64308959999999993</v>
      </c>
      <c r="S109" s="209">
        <v>0</v>
      </c>
      <c r="T109" s="210">
        <f>S109*H109</f>
        <v>0</v>
      </c>
      <c r="AR109" s="15" t="s">
        <v>142</v>
      </c>
      <c r="AT109" s="15" t="s">
        <v>137</v>
      </c>
      <c r="AU109" s="15" t="s">
        <v>143</v>
      </c>
      <c r="AY109" s="15" t="s">
        <v>134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5" t="s">
        <v>143</v>
      </c>
      <c r="BK109" s="211">
        <f>ROUND(I109*H109,2)</f>
        <v>0</v>
      </c>
      <c r="BL109" s="15" t="s">
        <v>142</v>
      </c>
      <c r="BM109" s="15" t="s">
        <v>144</v>
      </c>
    </row>
    <row r="110" s="11" customFormat="1">
      <c r="B110" s="212"/>
      <c r="C110" s="213"/>
      <c r="D110" s="214" t="s">
        <v>145</v>
      </c>
      <c r="E110" s="215" t="s">
        <v>1</v>
      </c>
      <c r="F110" s="216" t="s">
        <v>146</v>
      </c>
      <c r="G110" s="213"/>
      <c r="H110" s="215" t="s">
        <v>1</v>
      </c>
      <c r="I110" s="217"/>
      <c r="J110" s="213"/>
      <c r="K110" s="213"/>
      <c r="L110" s="218"/>
      <c r="M110" s="219"/>
      <c r="N110" s="220"/>
      <c r="O110" s="220"/>
      <c r="P110" s="220"/>
      <c r="Q110" s="220"/>
      <c r="R110" s="220"/>
      <c r="S110" s="220"/>
      <c r="T110" s="221"/>
      <c r="AT110" s="222" t="s">
        <v>145</v>
      </c>
      <c r="AU110" s="222" t="s">
        <v>143</v>
      </c>
      <c r="AV110" s="11" t="s">
        <v>82</v>
      </c>
      <c r="AW110" s="11" t="s">
        <v>36</v>
      </c>
      <c r="AX110" s="11" t="s">
        <v>74</v>
      </c>
      <c r="AY110" s="222" t="s">
        <v>134</v>
      </c>
    </row>
    <row r="111" s="12" customFormat="1">
      <c r="B111" s="223"/>
      <c r="C111" s="224"/>
      <c r="D111" s="214" t="s">
        <v>145</v>
      </c>
      <c r="E111" s="225" t="s">
        <v>1</v>
      </c>
      <c r="F111" s="226" t="s">
        <v>147</v>
      </c>
      <c r="G111" s="224"/>
      <c r="H111" s="227">
        <v>0.35999999999999999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AT111" s="233" t="s">
        <v>145</v>
      </c>
      <c r="AU111" s="233" t="s">
        <v>143</v>
      </c>
      <c r="AV111" s="12" t="s">
        <v>143</v>
      </c>
      <c r="AW111" s="12" t="s">
        <v>36</v>
      </c>
      <c r="AX111" s="12" t="s">
        <v>82</v>
      </c>
      <c r="AY111" s="233" t="s">
        <v>134</v>
      </c>
    </row>
    <row r="112" s="1" customFormat="1" ht="16.5" customHeight="1">
      <c r="B112" s="36"/>
      <c r="C112" s="200" t="s">
        <v>143</v>
      </c>
      <c r="D112" s="200" t="s">
        <v>137</v>
      </c>
      <c r="E112" s="201" t="s">
        <v>148</v>
      </c>
      <c r="F112" s="202" t="s">
        <v>149</v>
      </c>
      <c r="G112" s="203" t="s">
        <v>150</v>
      </c>
      <c r="H112" s="204">
        <v>3</v>
      </c>
      <c r="I112" s="205"/>
      <c r="J112" s="206">
        <f>ROUND(I112*H112,2)</f>
        <v>0</v>
      </c>
      <c r="K112" s="202" t="s">
        <v>141</v>
      </c>
      <c r="L112" s="41"/>
      <c r="M112" s="207" t="s">
        <v>1</v>
      </c>
      <c r="N112" s="208" t="s">
        <v>46</v>
      </c>
      <c r="O112" s="77"/>
      <c r="P112" s="209">
        <f>O112*H112</f>
        <v>0</v>
      </c>
      <c r="Q112" s="209">
        <v>0.02019</v>
      </c>
      <c r="R112" s="209">
        <f>Q112*H112</f>
        <v>0.060569999999999999</v>
      </c>
      <c r="S112" s="209">
        <v>0</v>
      </c>
      <c r="T112" s="210">
        <f>S112*H112</f>
        <v>0</v>
      </c>
      <c r="AR112" s="15" t="s">
        <v>142</v>
      </c>
      <c r="AT112" s="15" t="s">
        <v>137</v>
      </c>
      <c r="AU112" s="15" t="s">
        <v>143</v>
      </c>
      <c r="AY112" s="15" t="s">
        <v>134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5" t="s">
        <v>143</v>
      </c>
      <c r="BK112" s="211">
        <f>ROUND(I112*H112,2)</f>
        <v>0</v>
      </c>
      <c r="BL112" s="15" t="s">
        <v>142</v>
      </c>
      <c r="BM112" s="15" t="s">
        <v>151</v>
      </c>
    </row>
    <row r="113" s="1" customFormat="1" ht="16.5" customHeight="1">
      <c r="B113" s="36"/>
      <c r="C113" s="200" t="s">
        <v>135</v>
      </c>
      <c r="D113" s="200" t="s">
        <v>137</v>
      </c>
      <c r="E113" s="201" t="s">
        <v>152</v>
      </c>
      <c r="F113" s="202" t="s">
        <v>153</v>
      </c>
      <c r="G113" s="203" t="s">
        <v>150</v>
      </c>
      <c r="H113" s="204">
        <v>1</v>
      </c>
      <c r="I113" s="205"/>
      <c r="J113" s="206">
        <f>ROUND(I113*H113,2)</f>
        <v>0</v>
      </c>
      <c r="K113" s="202" t="s">
        <v>141</v>
      </c>
      <c r="L113" s="41"/>
      <c r="M113" s="207" t="s">
        <v>1</v>
      </c>
      <c r="N113" s="208" t="s">
        <v>46</v>
      </c>
      <c r="O113" s="77"/>
      <c r="P113" s="209">
        <f>O113*H113</f>
        <v>0</v>
      </c>
      <c r="Q113" s="209">
        <v>0.042860000000000002</v>
      </c>
      <c r="R113" s="209">
        <f>Q113*H113</f>
        <v>0.042860000000000002</v>
      </c>
      <c r="S113" s="209">
        <v>0</v>
      </c>
      <c r="T113" s="210">
        <f>S113*H113</f>
        <v>0</v>
      </c>
      <c r="AR113" s="15" t="s">
        <v>142</v>
      </c>
      <c r="AT113" s="15" t="s">
        <v>137</v>
      </c>
      <c r="AU113" s="15" t="s">
        <v>143</v>
      </c>
      <c r="AY113" s="15" t="s">
        <v>134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5" t="s">
        <v>143</v>
      </c>
      <c r="BK113" s="211">
        <f>ROUND(I113*H113,2)</f>
        <v>0</v>
      </c>
      <c r="BL113" s="15" t="s">
        <v>142</v>
      </c>
      <c r="BM113" s="15" t="s">
        <v>154</v>
      </c>
    </row>
    <row r="114" s="1" customFormat="1" ht="16.5" customHeight="1">
      <c r="B114" s="36"/>
      <c r="C114" s="200" t="s">
        <v>142</v>
      </c>
      <c r="D114" s="200" t="s">
        <v>137</v>
      </c>
      <c r="E114" s="201" t="s">
        <v>155</v>
      </c>
      <c r="F114" s="202" t="s">
        <v>156</v>
      </c>
      <c r="G114" s="203" t="s">
        <v>150</v>
      </c>
      <c r="H114" s="204">
        <v>1</v>
      </c>
      <c r="I114" s="205"/>
      <c r="J114" s="206">
        <f>ROUND(I114*H114,2)</f>
        <v>0</v>
      </c>
      <c r="K114" s="202" t="s">
        <v>1</v>
      </c>
      <c r="L114" s="41"/>
      <c r="M114" s="207" t="s">
        <v>1</v>
      </c>
      <c r="N114" s="208" t="s">
        <v>46</v>
      </c>
      <c r="O114" s="77"/>
      <c r="P114" s="209">
        <f>O114*H114</f>
        <v>0</v>
      </c>
      <c r="Q114" s="209">
        <v>0.02836</v>
      </c>
      <c r="R114" s="209">
        <f>Q114*H114</f>
        <v>0.02836</v>
      </c>
      <c r="S114" s="209">
        <v>0</v>
      </c>
      <c r="T114" s="210">
        <f>S114*H114</f>
        <v>0</v>
      </c>
      <c r="AR114" s="15" t="s">
        <v>142</v>
      </c>
      <c r="AT114" s="15" t="s">
        <v>137</v>
      </c>
      <c r="AU114" s="15" t="s">
        <v>143</v>
      </c>
      <c r="AY114" s="15" t="s">
        <v>134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5" t="s">
        <v>143</v>
      </c>
      <c r="BK114" s="211">
        <f>ROUND(I114*H114,2)</f>
        <v>0</v>
      </c>
      <c r="BL114" s="15" t="s">
        <v>142</v>
      </c>
      <c r="BM114" s="15" t="s">
        <v>157</v>
      </c>
    </row>
    <row r="115" s="1" customFormat="1" ht="16.5" customHeight="1">
      <c r="B115" s="36"/>
      <c r="C115" s="200" t="s">
        <v>158</v>
      </c>
      <c r="D115" s="200" t="s">
        <v>137</v>
      </c>
      <c r="E115" s="201" t="s">
        <v>159</v>
      </c>
      <c r="F115" s="202" t="s">
        <v>160</v>
      </c>
      <c r="G115" s="203" t="s">
        <v>161</v>
      </c>
      <c r="H115" s="204">
        <v>5.25</v>
      </c>
      <c r="I115" s="205"/>
      <c r="J115" s="206">
        <f>ROUND(I115*H115,2)</f>
        <v>0</v>
      </c>
      <c r="K115" s="202" t="s">
        <v>1</v>
      </c>
      <c r="L115" s="41"/>
      <c r="M115" s="207" t="s">
        <v>1</v>
      </c>
      <c r="N115" s="208" t="s">
        <v>46</v>
      </c>
      <c r="O115" s="77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10">
        <f>S115*H115</f>
        <v>0</v>
      </c>
      <c r="AR115" s="15" t="s">
        <v>142</v>
      </c>
      <c r="AT115" s="15" t="s">
        <v>137</v>
      </c>
      <c r="AU115" s="15" t="s">
        <v>143</v>
      </c>
      <c r="AY115" s="15" t="s">
        <v>134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5" t="s">
        <v>143</v>
      </c>
      <c r="BK115" s="211">
        <f>ROUND(I115*H115,2)</f>
        <v>0</v>
      </c>
      <c r="BL115" s="15" t="s">
        <v>142</v>
      </c>
      <c r="BM115" s="15" t="s">
        <v>162</v>
      </c>
    </row>
    <row r="116" s="11" customFormat="1">
      <c r="B116" s="212"/>
      <c r="C116" s="213"/>
      <c r="D116" s="214" t="s">
        <v>145</v>
      </c>
      <c r="E116" s="215" t="s">
        <v>1</v>
      </c>
      <c r="F116" s="216" t="s">
        <v>163</v>
      </c>
      <c r="G116" s="213"/>
      <c r="H116" s="215" t="s">
        <v>1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145</v>
      </c>
      <c r="AU116" s="222" t="s">
        <v>143</v>
      </c>
      <c r="AV116" s="11" t="s">
        <v>82</v>
      </c>
      <c r="AW116" s="11" t="s">
        <v>36</v>
      </c>
      <c r="AX116" s="11" t="s">
        <v>74</v>
      </c>
      <c r="AY116" s="222" t="s">
        <v>134</v>
      </c>
    </row>
    <row r="117" s="12" customFormat="1">
      <c r="B117" s="223"/>
      <c r="C117" s="224"/>
      <c r="D117" s="214" t="s">
        <v>145</v>
      </c>
      <c r="E117" s="225" t="s">
        <v>1</v>
      </c>
      <c r="F117" s="226" t="s">
        <v>164</v>
      </c>
      <c r="G117" s="224"/>
      <c r="H117" s="227">
        <v>5.25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AT117" s="233" t="s">
        <v>145</v>
      </c>
      <c r="AU117" s="233" t="s">
        <v>143</v>
      </c>
      <c r="AV117" s="12" t="s">
        <v>143</v>
      </c>
      <c r="AW117" s="12" t="s">
        <v>36</v>
      </c>
      <c r="AX117" s="12" t="s">
        <v>82</v>
      </c>
      <c r="AY117" s="233" t="s">
        <v>134</v>
      </c>
    </row>
    <row r="118" s="1" customFormat="1" ht="16.5" customHeight="1">
      <c r="B118" s="36"/>
      <c r="C118" s="200" t="s">
        <v>165</v>
      </c>
      <c r="D118" s="200" t="s">
        <v>137</v>
      </c>
      <c r="E118" s="201" t="s">
        <v>166</v>
      </c>
      <c r="F118" s="202" t="s">
        <v>167</v>
      </c>
      <c r="G118" s="203" t="s">
        <v>168</v>
      </c>
      <c r="H118" s="204">
        <v>15.759</v>
      </c>
      <c r="I118" s="205"/>
      <c r="J118" s="206">
        <f>ROUND(I118*H118,2)</f>
        <v>0</v>
      </c>
      <c r="K118" s="202" t="s">
        <v>141</v>
      </c>
      <c r="L118" s="41"/>
      <c r="M118" s="207" t="s">
        <v>1</v>
      </c>
      <c r="N118" s="208" t="s">
        <v>46</v>
      </c>
      <c r="O118" s="77"/>
      <c r="P118" s="209">
        <f>O118*H118</f>
        <v>0</v>
      </c>
      <c r="Q118" s="209">
        <v>0.069819999999999993</v>
      </c>
      <c r="R118" s="209">
        <f>Q118*H118</f>
        <v>1.1002933799999999</v>
      </c>
      <c r="S118" s="209">
        <v>0</v>
      </c>
      <c r="T118" s="210">
        <f>S118*H118</f>
        <v>0</v>
      </c>
      <c r="AR118" s="15" t="s">
        <v>142</v>
      </c>
      <c r="AT118" s="15" t="s">
        <v>137</v>
      </c>
      <c r="AU118" s="15" t="s">
        <v>143</v>
      </c>
      <c r="AY118" s="15" t="s">
        <v>134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5" t="s">
        <v>143</v>
      </c>
      <c r="BK118" s="211">
        <f>ROUND(I118*H118,2)</f>
        <v>0</v>
      </c>
      <c r="BL118" s="15" t="s">
        <v>142</v>
      </c>
      <c r="BM118" s="15" t="s">
        <v>169</v>
      </c>
    </row>
    <row r="119" s="11" customFormat="1">
      <c r="B119" s="212"/>
      <c r="C119" s="213"/>
      <c r="D119" s="214" t="s">
        <v>145</v>
      </c>
      <c r="E119" s="215" t="s">
        <v>1</v>
      </c>
      <c r="F119" s="216" t="s">
        <v>170</v>
      </c>
      <c r="G119" s="213"/>
      <c r="H119" s="215" t="s">
        <v>1</v>
      </c>
      <c r="I119" s="217"/>
      <c r="J119" s="213"/>
      <c r="K119" s="213"/>
      <c r="L119" s="218"/>
      <c r="M119" s="219"/>
      <c r="N119" s="220"/>
      <c r="O119" s="220"/>
      <c r="P119" s="220"/>
      <c r="Q119" s="220"/>
      <c r="R119" s="220"/>
      <c r="S119" s="220"/>
      <c r="T119" s="221"/>
      <c r="AT119" s="222" t="s">
        <v>145</v>
      </c>
      <c r="AU119" s="222" t="s">
        <v>143</v>
      </c>
      <c r="AV119" s="11" t="s">
        <v>82</v>
      </c>
      <c r="AW119" s="11" t="s">
        <v>36</v>
      </c>
      <c r="AX119" s="11" t="s">
        <v>74</v>
      </c>
      <c r="AY119" s="222" t="s">
        <v>134</v>
      </c>
    </row>
    <row r="120" s="12" customFormat="1">
      <c r="B120" s="223"/>
      <c r="C120" s="224"/>
      <c r="D120" s="214" t="s">
        <v>145</v>
      </c>
      <c r="E120" s="225" t="s">
        <v>1</v>
      </c>
      <c r="F120" s="226" t="s">
        <v>171</v>
      </c>
      <c r="G120" s="224"/>
      <c r="H120" s="227">
        <v>14.637000000000001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145</v>
      </c>
      <c r="AU120" s="233" t="s">
        <v>143</v>
      </c>
      <c r="AV120" s="12" t="s">
        <v>143</v>
      </c>
      <c r="AW120" s="12" t="s">
        <v>36</v>
      </c>
      <c r="AX120" s="12" t="s">
        <v>74</v>
      </c>
      <c r="AY120" s="233" t="s">
        <v>134</v>
      </c>
    </row>
    <row r="121" s="12" customFormat="1">
      <c r="B121" s="223"/>
      <c r="C121" s="224"/>
      <c r="D121" s="214" t="s">
        <v>145</v>
      </c>
      <c r="E121" s="225" t="s">
        <v>1</v>
      </c>
      <c r="F121" s="226" t="s">
        <v>172</v>
      </c>
      <c r="G121" s="224"/>
      <c r="H121" s="227">
        <v>1.1220000000000001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AT121" s="233" t="s">
        <v>145</v>
      </c>
      <c r="AU121" s="233" t="s">
        <v>143</v>
      </c>
      <c r="AV121" s="12" t="s">
        <v>143</v>
      </c>
      <c r="AW121" s="12" t="s">
        <v>36</v>
      </c>
      <c r="AX121" s="12" t="s">
        <v>74</v>
      </c>
      <c r="AY121" s="233" t="s">
        <v>134</v>
      </c>
    </row>
    <row r="122" s="13" customFormat="1">
      <c r="B122" s="234"/>
      <c r="C122" s="235"/>
      <c r="D122" s="214" t="s">
        <v>145</v>
      </c>
      <c r="E122" s="236" t="s">
        <v>1</v>
      </c>
      <c r="F122" s="237" t="s">
        <v>173</v>
      </c>
      <c r="G122" s="235"/>
      <c r="H122" s="238">
        <v>15.759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AT122" s="244" t="s">
        <v>145</v>
      </c>
      <c r="AU122" s="244" t="s">
        <v>143</v>
      </c>
      <c r="AV122" s="13" t="s">
        <v>142</v>
      </c>
      <c r="AW122" s="13" t="s">
        <v>36</v>
      </c>
      <c r="AX122" s="13" t="s">
        <v>82</v>
      </c>
      <c r="AY122" s="244" t="s">
        <v>134</v>
      </c>
    </row>
    <row r="123" s="1" customFormat="1" ht="16.5" customHeight="1">
      <c r="B123" s="36"/>
      <c r="C123" s="200" t="s">
        <v>174</v>
      </c>
      <c r="D123" s="200" t="s">
        <v>137</v>
      </c>
      <c r="E123" s="201" t="s">
        <v>175</v>
      </c>
      <c r="F123" s="202" t="s">
        <v>176</v>
      </c>
      <c r="G123" s="203" t="s">
        <v>168</v>
      </c>
      <c r="H123" s="204">
        <v>27.158000000000001</v>
      </c>
      <c r="I123" s="205"/>
      <c r="J123" s="206">
        <f>ROUND(I123*H123,2)</f>
        <v>0</v>
      </c>
      <c r="K123" s="202" t="s">
        <v>141</v>
      </c>
      <c r="L123" s="41"/>
      <c r="M123" s="207" t="s">
        <v>1</v>
      </c>
      <c r="N123" s="208" t="s">
        <v>46</v>
      </c>
      <c r="O123" s="77"/>
      <c r="P123" s="209">
        <f>O123*H123</f>
        <v>0</v>
      </c>
      <c r="Q123" s="209">
        <v>0.087069999999999995</v>
      </c>
      <c r="R123" s="209">
        <f>Q123*H123</f>
        <v>2.3646470599999998</v>
      </c>
      <c r="S123" s="209">
        <v>0</v>
      </c>
      <c r="T123" s="210">
        <f>S123*H123</f>
        <v>0</v>
      </c>
      <c r="AR123" s="15" t="s">
        <v>142</v>
      </c>
      <c r="AT123" s="15" t="s">
        <v>137</v>
      </c>
      <c r="AU123" s="15" t="s">
        <v>143</v>
      </c>
      <c r="AY123" s="15" t="s">
        <v>134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5" t="s">
        <v>143</v>
      </c>
      <c r="BK123" s="211">
        <f>ROUND(I123*H123,2)</f>
        <v>0</v>
      </c>
      <c r="BL123" s="15" t="s">
        <v>142</v>
      </c>
      <c r="BM123" s="15" t="s">
        <v>177</v>
      </c>
    </row>
    <row r="124" s="11" customFormat="1">
      <c r="B124" s="212"/>
      <c r="C124" s="213"/>
      <c r="D124" s="214" t="s">
        <v>145</v>
      </c>
      <c r="E124" s="215" t="s">
        <v>1</v>
      </c>
      <c r="F124" s="216" t="s">
        <v>170</v>
      </c>
      <c r="G124" s="213"/>
      <c r="H124" s="215" t="s">
        <v>1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145</v>
      </c>
      <c r="AU124" s="222" t="s">
        <v>143</v>
      </c>
      <c r="AV124" s="11" t="s">
        <v>82</v>
      </c>
      <c r="AW124" s="11" t="s">
        <v>36</v>
      </c>
      <c r="AX124" s="11" t="s">
        <v>74</v>
      </c>
      <c r="AY124" s="222" t="s">
        <v>134</v>
      </c>
    </row>
    <row r="125" s="12" customFormat="1">
      <c r="B125" s="223"/>
      <c r="C125" s="224"/>
      <c r="D125" s="214" t="s">
        <v>145</v>
      </c>
      <c r="E125" s="225" t="s">
        <v>1</v>
      </c>
      <c r="F125" s="226" t="s">
        <v>178</v>
      </c>
      <c r="G125" s="224"/>
      <c r="H125" s="227">
        <v>10.545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AT125" s="233" t="s">
        <v>145</v>
      </c>
      <c r="AU125" s="233" t="s">
        <v>143</v>
      </c>
      <c r="AV125" s="12" t="s">
        <v>143</v>
      </c>
      <c r="AW125" s="12" t="s">
        <v>36</v>
      </c>
      <c r="AX125" s="12" t="s">
        <v>74</v>
      </c>
      <c r="AY125" s="233" t="s">
        <v>134</v>
      </c>
    </row>
    <row r="126" s="11" customFormat="1">
      <c r="B126" s="212"/>
      <c r="C126" s="213"/>
      <c r="D126" s="214" t="s">
        <v>145</v>
      </c>
      <c r="E126" s="215" t="s">
        <v>1</v>
      </c>
      <c r="F126" s="216" t="s">
        <v>179</v>
      </c>
      <c r="G126" s="213"/>
      <c r="H126" s="215" t="s">
        <v>1</v>
      </c>
      <c r="I126" s="217"/>
      <c r="J126" s="213"/>
      <c r="K126" s="213"/>
      <c r="L126" s="218"/>
      <c r="M126" s="219"/>
      <c r="N126" s="220"/>
      <c r="O126" s="220"/>
      <c r="P126" s="220"/>
      <c r="Q126" s="220"/>
      <c r="R126" s="220"/>
      <c r="S126" s="220"/>
      <c r="T126" s="221"/>
      <c r="AT126" s="222" t="s">
        <v>145</v>
      </c>
      <c r="AU126" s="222" t="s">
        <v>143</v>
      </c>
      <c r="AV126" s="11" t="s">
        <v>82</v>
      </c>
      <c r="AW126" s="11" t="s">
        <v>36</v>
      </c>
      <c r="AX126" s="11" t="s">
        <v>74</v>
      </c>
      <c r="AY126" s="222" t="s">
        <v>134</v>
      </c>
    </row>
    <row r="127" s="12" customFormat="1">
      <c r="B127" s="223"/>
      <c r="C127" s="224"/>
      <c r="D127" s="214" t="s">
        <v>145</v>
      </c>
      <c r="E127" s="225" t="s">
        <v>1</v>
      </c>
      <c r="F127" s="226" t="s">
        <v>180</v>
      </c>
      <c r="G127" s="224"/>
      <c r="H127" s="227">
        <v>-2.3140000000000001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AT127" s="233" t="s">
        <v>145</v>
      </c>
      <c r="AU127" s="233" t="s">
        <v>143</v>
      </c>
      <c r="AV127" s="12" t="s">
        <v>143</v>
      </c>
      <c r="AW127" s="12" t="s">
        <v>36</v>
      </c>
      <c r="AX127" s="12" t="s">
        <v>74</v>
      </c>
      <c r="AY127" s="233" t="s">
        <v>134</v>
      </c>
    </row>
    <row r="128" s="12" customFormat="1">
      <c r="B128" s="223"/>
      <c r="C128" s="224"/>
      <c r="D128" s="214" t="s">
        <v>145</v>
      </c>
      <c r="E128" s="225" t="s">
        <v>1</v>
      </c>
      <c r="F128" s="226" t="s">
        <v>181</v>
      </c>
      <c r="G128" s="224"/>
      <c r="H128" s="227">
        <v>25.603999999999999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AT128" s="233" t="s">
        <v>145</v>
      </c>
      <c r="AU128" s="233" t="s">
        <v>143</v>
      </c>
      <c r="AV128" s="12" t="s">
        <v>143</v>
      </c>
      <c r="AW128" s="12" t="s">
        <v>36</v>
      </c>
      <c r="AX128" s="12" t="s">
        <v>74</v>
      </c>
      <c r="AY128" s="233" t="s">
        <v>134</v>
      </c>
    </row>
    <row r="129" s="11" customFormat="1">
      <c r="B129" s="212"/>
      <c r="C129" s="213"/>
      <c r="D129" s="214" t="s">
        <v>145</v>
      </c>
      <c r="E129" s="215" t="s">
        <v>1</v>
      </c>
      <c r="F129" s="216" t="s">
        <v>179</v>
      </c>
      <c r="G129" s="213"/>
      <c r="H129" s="215" t="s">
        <v>1</v>
      </c>
      <c r="I129" s="217"/>
      <c r="J129" s="213"/>
      <c r="K129" s="213"/>
      <c r="L129" s="218"/>
      <c r="M129" s="219"/>
      <c r="N129" s="220"/>
      <c r="O129" s="220"/>
      <c r="P129" s="220"/>
      <c r="Q129" s="220"/>
      <c r="R129" s="220"/>
      <c r="S129" s="220"/>
      <c r="T129" s="221"/>
      <c r="AT129" s="222" t="s">
        <v>145</v>
      </c>
      <c r="AU129" s="222" t="s">
        <v>143</v>
      </c>
      <c r="AV129" s="11" t="s">
        <v>82</v>
      </c>
      <c r="AW129" s="11" t="s">
        <v>36</v>
      </c>
      <c r="AX129" s="11" t="s">
        <v>74</v>
      </c>
      <c r="AY129" s="222" t="s">
        <v>134</v>
      </c>
    </row>
    <row r="130" s="12" customFormat="1">
      <c r="B130" s="223"/>
      <c r="C130" s="224"/>
      <c r="D130" s="214" t="s">
        <v>145</v>
      </c>
      <c r="E130" s="225" t="s">
        <v>1</v>
      </c>
      <c r="F130" s="226" t="s">
        <v>182</v>
      </c>
      <c r="G130" s="224"/>
      <c r="H130" s="227">
        <v>-11.555999999999999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AT130" s="233" t="s">
        <v>145</v>
      </c>
      <c r="AU130" s="233" t="s">
        <v>143</v>
      </c>
      <c r="AV130" s="12" t="s">
        <v>143</v>
      </c>
      <c r="AW130" s="12" t="s">
        <v>36</v>
      </c>
      <c r="AX130" s="12" t="s">
        <v>74</v>
      </c>
      <c r="AY130" s="233" t="s">
        <v>134</v>
      </c>
    </row>
    <row r="131" s="12" customFormat="1">
      <c r="B131" s="223"/>
      <c r="C131" s="224"/>
      <c r="D131" s="214" t="s">
        <v>145</v>
      </c>
      <c r="E131" s="225" t="s">
        <v>1</v>
      </c>
      <c r="F131" s="226" t="s">
        <v>183</v>
      </c>
      <c r="G131" s="224"/>
      <c r="H131" s="227">
        <v>7.1829999999999998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145</v>
      </c>
      <c r="AU131" s="233" t="s">
        <v>143</v>
      </c>
      <c r="AV131" s="12" t="s">
        <v>143</v>
      </c>
      <c r="AW131" s="12" t="s">
        <v>36</v>
      </c>
      <c r="AX131" s="12" t="s">
        <v>74</v>
      </c>
      <c r="AY131" s="233" t="s">
        <v>134</v>
      </c>
    </row>
    <row r="132" s="11" customFormat="1">
      <c r="B132" s="212"/>
      <c r="C132" s="213"/>
      <c r="D132" s="214" t="s">
        <v>145</v>
      </c>
      <c r="E132" s="215" t="s">
        <v>1</v>
      </c>
      <c r="F132" s="216" t="s">
        <v>179</v>
      </c>
      <c r="G132" s="213"/>
      <c r="H132" s="215" t="s">
        <v>1</v>
      </c>
      <c r="I132" s="217"/>
      <c r="J132" s="213"/>
      <c r="K132" s="213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145</v>
      </c>
      <c r="AU132" s="222" t="s">
        <v>143</v>
      </c>
      <c r="AV132" s="11" t="s">
        <v>82</v>
      </c>
      <c r="AW132" s="11" t="s">
        <v>36</v>
      </c>
      <c r="AX132" s="11" t="s">
        <v>74</v>
      </c>
      <c r="AY132" s="222" t="s">
        <v>134</v>
      </c>
    </row>
    <row r="133" s="12" customFormat="1">
      <c r="B133" s="223"/>
      <c r="C133" s="224"/>
      <c r="D133" s="214" t="s">
        <v>145</v>
      </c>
      <c r="E133" s="225" t="s">
        <v>1</v>
      </c>
      <c r="F133" s="226" t="s">
        <v>184</v>
      </c>
      <c r="G133" s="224"/>
      <c r="H133" s="227">
        <v>-2.3039999999999998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145</v>
      </c>
      <c r="AU133" s="233" t="s">
        <v>143</v>
      </c>
      <c r="AV133" s="12" t="s">
        <v>143</v>
      </c>
      <c r="AW133" s="12" t="s">
        <v>36</v>
      </c>
      <c r="AX133" s="12" t="s">
        <v>74</v>
      </c>
      <c r="AY133" s="233" t="s">
        <v>134</v>
      </c>
    </row>
    <row r="134" s="13" customFormat="1">
      <c r="B134" s="234"/>
      <c r="C134" s="235"/>
      <c r="D134" s="214" t="s">
        <v>145</v>
      </c>
      <c r="E134" s="236" t="s">
        <v>1</v>
      </c>
      <c r="F134" s="237" t="s">
        <v>173</v>
      </c>
      <c r="G134" s="235"/>
      <c r="H134" s="238">
        <v>27.158000000000005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AT134" s="244" t="s">
        <v>145</v>
      </c>
      <c r="AU134" s="244" t="s">
        <v>143</v>
      </c>
      <c r="AV134" s="13" t="s">
        <v>142</v>
      </c>
      <c r="AW134" s="13" t="s">
        <v>36</v>
      </c>
      <c r="AX134" s="13" t="s">
        <v>82</v>
      </c>
      <c r="AY134" s="244" t="s">
        <v>134</v>
      </c>
    </row>
    <row r="135" s="1" customFormat="1" ht="16.5" customHeight="1">
      <c r="B135" s="36"/>
      <c r="C135" s="200" t="s">
        <v>185</v>
      </c>
      <c r="D135" s="200" t="s">
        <v>137</v>
      </c>
      <c r="E135" s="201" t="s">
        <v>186</v>
      </c>
      <c r="F135" s="202" t="s">
        <v>187</v>
      </c>
      <c r="G135" s="203" t="s">
        <v>161</v>
      </c>
      <c r="H135" s="204">
        <v>6.4000000000000004</v>
      </c>
      <c r="I135" s="205"/>
      <c r="J135" s="206">
        <f>ROUND(I135*H135,2)</f>
        <v>0</v>
      </c>
      <c r="K135" s="202" t="s">
        <v>141</v>
      </c>
      <c r="L135" s="41"/>
      <c r="M135" s="207" t="s">
        <v>1</v>
      </c>
      <c r="N135" s="208" t="s">
        <v>46</v>
      </c>
      <c r="O135" s="77"/>
      <c r="P135" s="209">
        <f>O135*H135</f>
        <v>0</v>
      </c>
      <c r="Q135" s="209">
        <v>8.0000000000000007E-05</v>
      </c>
      <c r="R135" s="209">
        <f>Q135*H135</f>
        <v>0.00051200000000000009</v>
      </c>
      <c r="S135" s="209">
        <v>0</v>
      </c>
      <c r="T135" s="210">
        <f>S135*H135</f>
        <v>0</v>
      </c>
      <c r="AR135" s="15" t="s">
        <v>142</v>
      </c>
      <c r="AT135" s="15" t="s">
        <v>137</v>
      </c>
      <c r="AU135" s="15" t="s">
        <v>143</v>
      </c>
      <c r="AY135" s="15" t="s">
        <v>134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143</v>
      </c>
      <c r="BK135" s="211">
        <f>ROUND(I135*H135,2)</f>
        <v>0</v>
      </c>
      <c r="BL135" s="15" t="s">
        <v>142</v>
      </c>
      <c r="BM135" s="15" t="s">
        <v>188</v>
      </c>
    </row>
    <row r="136" s="1" customFormat="1" ht="16.5" customHeight="1">
      <c r="B136" s="36"/>
      <c r="C136" s="200" t="s">
        <v>189</v>
      </c>
      <c r="D136" s="200" t="s">
        <v>137</v>
      </c>
      <c r="E136" s="201" t="s">
        <v>190</v>
      </c>
      <c r="F136" s="202" t="s">
        <v>191</v>
      </c>
      <c r="G136" s="203" t="s">
        <v>161</v>
      </c>
      <c r="H136" s="204">
        <v>19.199999999999999</v>
      </c>
      <c r="I136" s="205"/>
      <c r="J136" s="206">
        <f>ROUND(I136*H136,2)</f>
        <v>0</v>
      </c>
      <c r="K136" s="202" t="s">
        <v>141</v>
      </c>
      <c r="L136" s="41"/>
      <c r="M136" s="207" t="s">
        <v>1</v>
      </c>
      <c r="N136" s="208" t="s">
        <v>46</v>
      </c>
      <c r="O136" s="77"/>
      <c r="P136" s="209">
        <f>O136*H136</f>
        <v>0</v>
      </c>
      <c r="Q136" s="209">
        <v>0.00012</v>
      </c>
      <c r="R136" s="209">
        <f>Q136*H136</f>
        <v>0.0023040000000000001</v>
      </c>
      <c r="S136" s="209">
        <v>0</v>
      </c>
      <c r="T136" s="210">
        <f>S136*H136</f>
        <v>0</v>
      </c>
      <c r="AR136" s="15" t="s">
        <v>142</v>
      </c>
      <c r="AT136" s="15" t="s">
        <v>137</v>
      </c>
      <c r="AU136" s="15" t="s">
        <v>143</v>
      </c>
      <c r="AY136" s="15" t="s">
        <v>134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5" t="s">
        <v>143</v>
      </c>
      <c r="BK136" s="211">
        <f>ROUND(I136*H136,2)</f>
        <v>0</v>
      </c>
      <c r="BL136" s="15" t="s">
        <v>142</v>
      </c>
      <c r="BM136" s="15" t="s">
        <v>192</v>
      </c>
    </row>
    <row r="137" s="1" customFormat="1" ht="16.5" customHeight="1">
      <c r="B137" s="36"/>
      <c r="C137" s="200" t="s">
        <v>193</v>
      </c>
      <c r="D137" s="200" t="s">
        <v>137</v>
      </c>
      <c r="E137" s="201" t="s">
        <v>194</v>
      </c>
      <c r="F137" s="202" t="s">
        <v>195</v>
      </c>
      <c r="G137" s="203" t="s">
        <v>161</v>
      </c>
      <c r="H137" s="204">
        <v>10.300000000000001</v>
      </c>
      <c r="I137" s="205"/>
      <c r="J137" s="206">
        <f>ROUND(I137*H137,2)</f>
        <v>0</v>
      </c>
      <c r="K137" s="202" t="s">
        <v>141</v>
      </c>
      <c r="L137" s="41"/>
      <c r="M137" s="207" t="s">
        <v>1</v>
      </c>
      <c r="N137" s="208" t="s">
        <v>46</v>
      </c>
      <c r="O137" s="77"/>
      <c r="P137" s="209">
        <f>O137*H137</f>
        <v>0</v>
      </c>
      <c r="Q137" s="209">
        <v>0.00020000000000000001</v>
      </c>
      <c r="R137" s="209">
        <f>Q137*H137</f>
        <v>0.0020600000000000002</v>
      </c>
      <c r="S137" s="209">
        <v>0</v>
      </c>
      <c r="T137" s="210">
        <f>S137*H137</f>
        <v>0</v>
      </c>
      <c r="AR137" s="15" t="s">
        <v>142</v>
      </c>
      <c r="AT137" s="15" t="s">
        <v>137</v>
      </c>
      <c r="AU137" s="15" t="s">
        <v>143</v>
      </c>
      <c r="AY137" s="15" t="s">
        <v>134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5" t="s">
        <v>143</v>
      </c>
      <c r="BK137" s="211">
        <f>ROUND(I137*H137,2)</f>
        <v>0</v>
      </c>
      <c r="BL137" s="15" t="s">
        <v>142</v>
      </c>
      <c r="BM137" s="15" t="s">
        <v>196</v>
      </c>
    </row>
    <row r="138" s="10" customFormat="1" ht="22.8" customHeight="1">
      <c r="B138" s="184"/>
      <c r="C138" s="185"/>
      <c r="D138" s="186" t="s">
        <v>73</v>
      </c>
      <c r="E138" s="198" t="s">
        <v>165</v>
      </c>
      <c r="F138" s="198" t="s">
        <v>197</v>
      </c>
      <c r="G138" s="185"/>
      <c r="H138" s="185"/>
      <c r="I138" s="188"/>
      <c r="J138" s="199">
        <f>BK138</f>
        <v>0</v>
      </c>
      <c r="K138" s="185"/>
      <c r="L138" s="190"/>
      <c r="M138" s="191"/>
      <c r="N138" s="192"/>
      <c r="O138" s="192"/>
      <c r="P138" s="193">
        <f>SUM(P139:P186)</f>
        <v>0</v>
      </c>
      <c r="Q138" s="192"/>
      <c r="R138" s="193">
        <f>SUM(R139:R186)</f>
        <v>4.2859092100000007</v>
      </c>
      <c r="S138" s="192"/>
      <c r="T138" s="194">
        <f>SUM(T139:T186)</f>
        <v>0</v>
      </c>
      <c r="AR138" s="195" t="s">
        <v>82</v>
      </c>
      <c r="AT138" s="196" t="s">
        <v>73</v>
      </c>
      <c r="AU138" s="196" t="s">
        <v>82</v>
      </c>
      <c r="AY138" s="195" t="s">
        <v>134</v>
      </c>
      <c r="BK138" s="197">
        <f>SUM(BK139:BK186)</f>
        <v>0</v>
      </c>
    </row>
    <row r="139" s="1" customFormat="1" ht="16.5" customHeight="1">
      <c r="B139" s="36"/>
      <c r="C139" s="200" t="s">
        <v>198</v>
      </c>
      <c r="D139" s="200" t="s">
        <v>137</v>
      </c>
      <c r="E139" s="201" t="s">
        <v>199</v>
      </c>
      <c r="F139" s="202" t="s">
        <v>200</v>
      </c>
      <c r="G139" s="203" t="s">
        <v>168</v>
      </c>
      <c r="H139" s="204">
        <v>51.890000000000001</v>
      </c>
      <c r="I139" s="205"/>
      <c r="J139" s="206">
        <f>ROUND(I139*H139,2)</f>
        <v>0</v>
      </c>
      <c r="K139" s="202" t="s">
        <v>141</v>
      </c>
      <c r="L139" s="41"/>
      <c r="M139" s="207" t="s">
        <v>1</v>
      </c>
      <c r="N139" s="208" t="s">
        <v>46</v>
      </c>
      <c r="O139" s="77"/>
      <c r="P139" s="209">
        <f>O139*H139</f>
        <v>0</v>
      </c>
      <c r="Q139" s="209">
        <v>0.00025999999999999998</v>
      </c>
      <c r="R139" s="209">
        <f>Q139*H139</f>
        <v>0.013491399999999999</v>
      </c>
      <c r="S139" s="209">
        <v>0</v>
      </c>
      <c r="T139" s="210">
        <f>S139*H139</f>
        <v>0</v>
      </c>
      <c r="AR139" s="15" t="s">
        <v>142</v>
      </c>
      <c r="AT139" s="15" t="s">
        <v>137</v>
      </c>
      <c r="AU139" s="15" t="s">
        <v>143</v>
      </c>
      <c r="AY139" s="15" t="s">
        <v>134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5" t="s">
        <v>143</v>
      </c>
      <c r="BK139" s="211">
        <f>ROUND(I139*H139,2)</f>
        <v>0</v>
      </c>
      <c r="BL139" s="15" t="s">
        <v>142</v>
      </c>
      <c r="BM139" s="15" t="s">
        <v>201</v>
      </c>
    </row>
    <row r="140" s="1" customFormat="1" ht="16.5" customHeight="1">
      <c r="B140" s="36"/>
      <c r="C140" s="200" t="s">
        <v>202</v>
      </c>
      <c r="D140" s="200" t="s">
        <v>137</v>
      </c>
      <c r="E140" s="201" t="s">
        <v>203</v>
      </c>
      <c r="F140" s="202" t="s">
        <v>204</v>
      </c>
      <c r="G140" s="203" t="s">
        <v>168</v>
      </c>
      <c r="H140" s="204">
        <v>1.946</v>
      </c>
      <c r="I140" s="205"/>
      <c r="J140" s="206">
        <f>ROUND(I140*H140,2)</f>
        <v>0</v>
      </c>
      <c r="K140" s="202" t="s">
        <v>141</v>
      </c>
      <c r="L140" s="41"/>
      <c r="M140" s="207" t="s">
        <v>1</v>
      </c>
      <c r="N140" s="208" t="s">
        <v>46</v>
      </c>
      <c r="O140" s="77"/>
      <c r="P140" s="209">
        <f>O140*H140</f>
        <v>0</v>
      </c>
      <c r="Q140" s="209">
        <v>0.040000000000000001</v>
      </c>
      <c r="R140" s="209">
        <f>Q140*H140</f>
        <v>0.077840000000000006</v>
      </c>
      <c r="S140" s="209">
        <v>0</v>
      </c>
      <c r="T140" s="210">
        <f>S140*H140</f>
        <v>0</v>
      </c>
      <c r="AR140" s="15" t="s">
        <v>142</v>
      </c>
      <c r="AT140" s="15" t="s">
        <v>137</v>
      </c>
      <c r="AU140" s="15" t="s">
        <v>143</v>
      </c>
      <c r="AY140" s="15" t="s">
        <v>134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5" t="s">
        <v>143</v>
      </c>
      <c r="BK140" s="211">
        <f>ROUND(I140*H140,2)</f>
        <v>0</v>
      </c>
      <c r="BL140" s="15" t="s">
        <v>142</v>
      </c>
      <c r="BM140" s="15" t="s">
        <v>205</v>
      </c>
    </row>
    <row r="141" s="11" customFormat="1">
      <c r="B141" s="212"/>
      <c r="C141" s="213"/>
      <c r="D141" s="214" t="s">
        <v>145</v>
      </c>
      <c r="E141" s="215" t="s">
        <v>1</v>
      </c>
      <c r="F141" s="216" t="s">
        <v>170</v>
      </c>
      <c r="G141" s="213"/>
      <c r="H141" s="215" t="s">
        <v>1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145</v>
      </c>
      <c r="AU141" s="222" t="s">
        <v>143</v>
      </c>
      <c r="AV141" s="11" t="s">
        <v>82</v>
      </c>
      <c r="AW141" s="11" t="s">
        <v>36</v>
      </c>
      <c r="AX141" s="11" t="s">
        <v>74</v>
      </c>
      <c r="AY141" s="222" t="s">
        <v>134</v>
      </c>
    </row>
    <row r="142" s="12" customFormat="1">
      <c r="B142" s="223"/>
      <c r="C142" s="224"/>
      <c r="D142" s="214" t="s">
        <v>145</v>
      </c>
      <c r="E142" s="225" t="s">
        <v>1</v>
      </c>
      <c r="F142" s="226" t="s">
        <v>206</v>
      </c>
      <c r="G142" s="224"/>
      <c r="H142" s="227">
        <v>1.946</v>
      </c>
      <c r="I142" s="228"/>
      <c r="J142" s="224"/>
      <c r="K142" s="224"/>
      <c r="L142" s="229"/>
      <c r="M142" s="230"/>
      <c r="N142" s="231"/>
      <c r="O142" s="231"/>
      <c r="P142" s="231"/>
      <c r="Q142" s="231"/>
      <c r="R142" s="231"/>
      <c r="S142" s="231"/>
      <c r="T142" s="232"/>
      <c r="AT142" s="233" t="s">
        <v>145</v>
      </c>
      <c r="AU142" s="233" t="s">
        <v>143</v>
      </c>
      <c r="AV142" s="12" t="s">
        <v>143</v>
      </c>
      <c r="AW142" s="12" t="s">
        <v>36</v>
      </c>
      <c r="AX142" s="12" t="s">
        <v>74</v>
      </c>
      <c r="AY142" s="233" t="s">
        <v>134</v>
      </c>
    </row>
    <row r="143" s="13" customFormat="1">
      <c r="B143" s="234"/>
      <c r="C143" s="235"/>
      <c r="D143" s="214" t="s">
        <v>145</v>
      </c>
      <c r="E143" s="236" t="s">
        <v>1</v>
      </c>
      <c r="F143" s="237" t="s">
        <v>173</v>
      </c>
      <c r="G143" s="235"/>
      <c r="H143" s="238">
        <v>1.946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145</v>
      </c>
      <c r="AU143" s="244" t="s">
        <v>143</v>
      </c>
      <c r="AV143" s="13" t="s">
        <v>142</v>
      </c>
      <c r="AW143" s="13" t="s">
        <v>36</v>
      </c>
      <c r="AX143" s="13" t="s">
        <v>82</v>
      </c>
      <c r="AY143" s="244" t="s">
        <v>134</v>
      </c>
    </row>
    <row r="144" s="1" customFormat="1" ht="16.5" customHeight="1">
      <c r="B144" s="36"/>
      <c r="C144" s="200" t="s">
        <v>207</v>
      </c>
      <c r="D144" s="200" t="s">
        <v>137</v>
      </c>
      <c r="E144" s="201" t="s">
        <v>208</v>
      </c>
      <c r="F144" s="202" t="s">
        <v>209</v>
      </c>
      <c r="G144" s="203" t="s">
        <v>168</v>
      </c>
      <c r="H144" s="204">
        <v>51.890000000000001</v>
      </c>
      <c r="I144" s="205"/>
      <c r="J144" s="206">
        <f>ROUND(I144*H144,2)</f>
        <v>0</v>
      </c>
      <c r="K144" s="202" t="s">
        <v>141</v>
      </c>
      <c r="L144" s="41"/>
      <c r="M144" s="207" t="s">
        <v>1</v>
      </c>
      <c r="N144" s="208" t="s">
        <v>46</v>
      </c>
      <c r="O144" s="77"/>
      <c r="P144" s="209">
        <f>O144*H144</f>
        <v>0</v>
      </c>
      <c r="Q144" s="209">
        <v>0.0048900000000000002</v>
      </c>
      <c r="R144" s="209">
        <f>Q144*H144</f>
        <v>0.25374210000000003</v>
      </c>
      <c r="S144" s="209">
        <v>0</v>
      </c>
      <c r="T144" s="210">
        <f>S144*H144</f>
        <v>0</v>
      </c>
      <c r="AR144" s="15" t="s">
        <v>142</v>
      </c>
      <c r="AT144" s="15" t="s">
        <v>137</v>
      </c>
      <c r="AU144" s="15" t="s">
        <v>143</v>
      </c>
      <c r="AY144" s="15" t="s">
        <v>134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5" t="s">
        <v>143</v>
      </c>
      <c r="BK144" s="211">
        <f>ROUND(I144*H144,2)</f>
        <v>0</v>
      </c>
      <c r="BL144" s="15" t="s">
        <v>142</v>
      </c>
      <c r="BM144" s="15" t="s">
        <v>210</v>
      </c>
    </row>
    <row r="145" s="11" customFormat="1">
      <c r="B145" s="212"/>
      <c r="C145" s="213"/>
      <c r="D145" s="214" t="s">
        <v>145</v>
      </c>
      <c r="E145" s="215" t="s">
        <v>1</v>
      </c>
      <c r="F145" s="216" t="s">
        <v>170</v>
      </c>
      <c r="G145" s="213"/>
      <c r="H145" s="215" t="s">
        <v>1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145</v>
      </c>
      <c r="AU145" s="222" t="s">
        <v>143</v>
      </c>
      <c r="AV145" s="11" t="s">
        <v>82</v>
      </c>
      <c r="AW145" s="11" t="s">
        <v>36</v>
      </c>
      <c r="AX145" s="11" t="s">
        <v>74</v>
      </c>
      <c r="AY145" s="222" t="s">
        <v>134</v>
      </c>
    </row>
    <row r="146" s="12" customFormat="1">
      <c r="B146" s="223"/>
      <c r="C146" s="224"/>
      <c r="D146" s="214" t="s">
        <v>145</v>
      </c>
      <c r="E146" s="225" t="s">
        <v>1</v>
      </c>
      <c r="F146" s="226" t="s">
        <v>211</v>
      </c>
      <c r="G146" s="224"/>
      <c r="H146" s="227">
        <v>51.890000000000001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145</v>
      </c>
      <c r="AU146" s="233" t="s">
        <v>143</v>
      </c>
      <c r="AV146" s="12" t="s">
        <v>143</v>
      </c>
      <c r="AW146" s="12" t="s">
        <v>36</v>
      </c>
      <c r="AX146" s="12" t="s">
        <v>74</v>
      </c>
      <c r="AY146" s="233" t="s">
        <v>134</v>
      </c>
    </row>
    <row r="147" s="13" customFormat="1">
      <c r="B147" s="234"/>
      <c r="C147" s="235"/>
      <c r="D147" s="214" t="s">
        <v>145</v>
      </c>
      <c r="E147" s="236" t="s">
        <v>1</v>
      </c>
      <c r="F147" s="237" t="s">
        <v>173</v>
      </c>
      <c r="G147" s="235"/>
      <c r="H147" s="238">
        <v>51.890000000000001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145</v>
      </c>
      <c r="AU147" s="244" t="s">
        <v>143</v>
      </c>
      <c r="AV147" s="13" t="s">
        <v>142</v>
      </c>
      <c r="AW147" s="13" t="s">
        <v>36</v>
      </c>
      <c r="AX147" s="13" t="s">
        <v>82</v>
      </c>
      <c r="AY147" s="244" t="s">
        <v>134</v>
      </c>
    </row>
    <row r="148" s="1" customFormat="1" ht="16.5" customHeight="1">
      <c r="B148" s="36"/>
      <c r="C148" s="200" t="s">
        <v>212</v>
      </c>
      <c r="D148" s="200" t="s">
        <v>137</v>
      </c>
      <c r="E148" s="201" t="s">
        <v>213</v>
      </c>
      <c r="F148" s="202" t="s">
        <v>214</v>
      </c>
      <c r="G148" s="203" t="s">
        <v>168</v>
      </c>
      <c r="H148" s="204">
        <v>51.890000000000001</v>
      </c>
      <c r="I148" s="205"/>
      <c r="J148" s="206">
        <f>ROUND(I148*H148,2)</f>
        <v>0</v>
      </c>
      <c r="K148" s="202" t="s">
        <v>141</v>
      </c>
      <c r="L148" s="41"/>
      <c r="M148" s="207" t="s">
        <v>1</v>
      </c>
      <c r="N148" s="208" t="s">
        <v>46</v>
      </c>
      <c r="O148" s="77"/>
      <c r="P148" s="209">
        <f>O148*H148</f>
        <v>0</v>
      </c>
      <c r="Q148" s="209">
        <v>0.0030000000000000001</v>
      </c>
      <c r="R148" s="209">
        <f>Q148*H148</f>
        <v>0.15567</v>
      </c>
      <c r="S148" s="209">
        <v>0</v>
      </c>
      <c r="T148" s="210">
        <f>S148*H148</f>
        <v>0</v>
      </c>
      <c r="AR148" s="15" t="s">
        <v>142</v>
      </c>
      <c r="AT148" s="15" t="s">
        <v>137</v>
      </c>
      <c r="AU148" s="15" t="s">
        <v>143</v>
      </c>
      <c r="AY148" s="15" t="s">
        <v>134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5" t="s">
        <v>143</v>
      </c>
      <c r="BK148" s="211">
        <f>ROUND(I148*H148,2)</f>
        <v>0</v>
      </c>
      <c r="BL148" s="15" t="s">
        <v>142</v>
      </c>
      <c r="BM148" s="15" t="s">
        <v>215</v>
      </c>
    </row>
    <row r="149" s="1" customFormat="1" ht="16.5" customHeight="1">
      <c r="B149" s="36"/>
      <c r="C149" s="200" t="s">
        <v>8</v>
      </c>
      <c r="D149" s="200" t="s">
        <v>137</v>
      </c>
      <c r="E149" s="201" t="s">
        <v>216</v>
      </c>
      <c r="F149" s="202" t="s">
        <v>217</v>
      </c>
      <c r="G149" s="203" t="s">
        <v>168</v>
      </c>
      <c r="H149" s="204">
        <v>97.046000000000006</v>
      </c>
      <c r="I149" s="205"/>
      <c r="J149" s="206">
        <f>ROUND(I149*H149,2)</f>
        <v>0</v>
      </c>
      <c r="K149" s="202" t="s">
        <v>141</v>
      </c>
      <c r="L149" s="41"/>
      <c r="M149" s="207" t="s">
        <v>1</v>
      </c>
      <c r="N149" s="208" t="s">
        <v>46</v>
      </c>
      <c r="O149" s="77"/>
      <c r="P149" s="209">
        <f>O149*H149</f>
        <v>0</v>
      </c>
      <c r="Q149" s="209">
        <v>0.00025999999999999998</v>
      </c>
      <c r="R149" s="209">
        <f>Q149*H149</f>
        <v>0.025231960000000001</v>
      </c>
      <c r="S149" s="209">
        <v>0</v>
      </c>
      <c r="T149" s="210">
        <f>S149*H149</f>
        <v>0</v>
      </c>
      <c r="AR149" s="15" t="s">
        <v>142</v>
      </c>
      <c r="AT149" s="15" t="s">
        <v>137</v>
      </c>
      <c r="AU149" s="15" t="s">
        <v>143</v>
      </c>
      <c r="AY149" s="15" t="s">
        <v>134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5" t="s">
        <v>143</v>
      </c>
      <c r="BK149" s="211">
        <f>ROUND(I149*H149,2)</f>
        <v>0</v>
      </c>
      <c r="BL149" s="15" t="s">
        <v>142</v>
      </c>
      <c r="BM149" s="15" t="s">
        <v>218</v>
      </c>
    </row>
    <row r="150" s="1" customFormat="1" ht="16.5" customHeight="1">
      <c r="B150" s="36"/>
      <c r="C150" s="200" t="s">
        <v>219</v>
      </c>
      <c r="D150" s="200" t="s">
        <v>137</v>
      </c>
      <c r="E150" s="201" t="s">
        <v>220</v>
      </c>
      <c r="F150" s="202" t="s">
        <v>221</v>
      </c>
      <c r="G150" s="203" t="s">
        <v>168</v>
      </c>
      <c r="H150" s="204">
        <v>8.0030000000000001</v>
      </c>
      <c r="I150" s="205"/>
      <c r="J150" s="206">
        <f>ROUND(I150*H150,2)</f>
        <v>0</v>
      </c>
      <c r="K150" s="202" t="s">
        <v>141</v>
      </c>
      <c r="L150" s="41"/>
      <c r="M150" s="207" t="s">
        <v>1</v>
      </c>
      <c r="N150" s="208" t="s">
        <v>46</v>
      </c>
      <c r="O150" s="77"/>
      <c r="P150" s="209">
        <f>O150*H150</f>
        <v>0</v>
      </c>
      <c r="Q150" s="209">
        <v>0.040000000000000001</v>
      </c>
      <c r="R150" s="209">
        <f>Q150*H150</f>
        <v>0.32012000000000002</v>
      </c>
      <c r="S150" s="209">
        <v>0</v>
      </c>
      <c r="T150" s="210">
        <f>S150*H150</f>
        <v>0</v>
      </c>
      <c r="AR150" s="15" t="s">
        <v>142</v>
      </c>
      <c r="AT150" s="15" t="s">
        <v>137</v>
      </c>
      <c r="AU150" s="15" t="s">
        <v>143</v>
      </c>
      <c r="AY150" s="15" t="s">
        <v>134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5" t="s">
        <v>143</v>
      </c>
      <c r="BK150" s="211">
        <f>ROUND(I150*H150,2)</f>
        <v>0</v>
      </c>
      <c r="BL150" s="15" t="s">
        <v>142</v>
      </c>
      <c r="BM150" s="15" t="s">
        <v>222</v>
      </c>
    </row>
    <row r="151" s="11" customFormat="1">
      <c r="B151" s="212"/>
      <c r="C151" s="213"/>
      <c r="D151" s="214" t="s">
        <v>145</v>
      </c>
      <c r="E151" s="215" t="s">
        <v>1</v>
      </c>
      <c r="F151" s="216" t="s">
        <v>170</v>
      </c>
      <c r="G151" s="213"/>
      <c r="H151" s="215" t="s">
        <v>1</v>
      </c>
      <c r="I151" s="217"/>
      <c r="J151" s="213"/>
      <c r="K151" s="213"/>
      <c r="L151" s="218"/>
      <c r="M151" s="219"/>
      <c r="N151" s="220"/>
      <c r="O151" s="220"/>
      <c r="P151" s="220"/>
      <c r="Q151" s="220"/>
      <c r="R151" s="220"/>
      <c r="S151" s="220"/>
      <c r="T151" s="221"/>
      <c r="AT151" s="222" t="s">
        <v>145</v>
      </c>
      <c r="AU151" s="222" t="s">
        <v>143</v>
      </c>
      <c r="AV151" s="11" t="s">
        <v>82</v>
      </c>
      <c r="AW151" s="11" t="s">
        <v>36</v>
      </c>
      <c r="AX151" s="11" t="s">
        <v>74</v>
      </c>
      <c r="AY151" s="222" t="s">
        <v>134</v>
      </c>
    </row>
    <row r="152" s="12" customFormat="1">
      <c r="B152" s="223"/>
      <c r="C152" s="224"/>
      <c r="D152" s="214" t="s">
        <v>145</v>
      </c>
      <c r="E152" s="225" t="s">
        <v>1</v>
      </c>
      <c r="F152" s="226" t="s">
        <v>223</v>
      </c>
      <c r="G152" s="224"/>
      <c r="H152" s="227">
        <v>7.6500000000000004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AT152" s="233" t="s">
        <v>145</v>
      </c>
      <c r="AU152" s="233" t="s">
        <v>143</v>
      </c>
      <c r="AV152" s="12" t="s">
        <v>143</v>
      </c>
      <c r="AW152" s="12" t="s">
        <v>36</v>
      </c>
      <c r="AX152" s="12" t="s">
        <v>74</v>
      </c>
      <c r="AY152" s="233" t="s">
        <v>134</v>
      </c>
    </row>
    <row r="153" s="12" customFormat="1">
      <c r="B153" s="223"/>
      <c r="C153" s="224"/>
      <c r="D153" s="214" t="s">
        <v>145</v>
      </c>
      <c r="E153" s="225" t="s">
        <v>1</v>
      </c>
      <c r="F153" s="226" t="s">
        <v>224</v>
      </c>
      <c r="G153" s="224"/>
      <c r="H153" s="227">
        <v>0.35299999999999998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145</v>
      </c>
      <c r="AU153" s="233" t="s">
        <v>143</v>
      </c>
      <c r="AV153" s="12" t="s">
        <v>143</v>
      </c>
      <c r="AW153" s="12" t="s">
        <v>36</v>
      </c>
      <c r="AX153" s="12" t="s">
        <v>74</v>
      </c>
      <c r="AY153" s="233" t="s">
        <v>134</v>
      </c>
    </row>
    <row r="154" s="13" customFormat="1">
      <c r="B154" s="234"/>
      <c r="C154" s="235"/>
      <c r="D154" s="214" t="s">
        <v>145</v>
      </c>
      <c r="E154" s="236" t="s">
        <v>1</v>
      </c>
      <c r="F154" s="237" t="s">
        <v>173</v>
      </c>
      <c r="G154" s="235"/>
      <c r="H154" s="238">
        <v>8.0030000000000001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145</v>
      </c>
      <c r="AU154" s="244" t="s">
        <v>143</v>
      </c>
      <c r="AV154" s="13" t="s">
        <v>142</v>
      </c>
      <c r="AW154" s="13" t="s">
        <v>36</v>
      </c>
      <c r="AX154" s="13" t="s">
        <v>82</v>
      </c>
      <c r="AY154" s="244" t="s">
        <v>134</v>
      </c>
    </row>
    <row r="155" s="1" customFormat="1" ht="16.5" customHeight="1">
      <c r="B155" s="36"/>
      <c r="C155" s="200" t="s">
        <v>225</v>
      </c>
      <c r="D155" s="200" t="s">
        <v>137</v>
      </c>
      <c r="E155" s="201" t="s">
        <v>226</v>
      </c>
      <c r="F155" s="202" t="s">
        <v>227</v>
      </c>
      <c r="G155" s="203" t="s">
        <v>168</v>
      </c>
      <c r="H155" s="204">
        <v>72.174999999999997</v>
      </c>
      <c r="I155" s="205"/>
      <c r="J155" s="206">
        <f>ROUND(I155*H155,2)</f>
        <v>0</v>
      </c>
      <c r="K155" s="202" t="s">
        <v>141</v>
      </c>
      <c r="L155" s="41"/>
      <c r="M155" s="207" t="s">
        <v>1</v>
      </c>
      <c r="N155" s="208" t="s">
        <v>46</v>
      </c>
      <c r="O155" s="77"/>
      <c r="P155" s="209">
        <f>O155*H155</f>
        <v>0</v>
      </c>
      <c r="Q155" s="209">
        <v>0.0048900000000000002</v>
      </c>
      <c r="R155" s="209">
        <f>Q155*H155</f>
        <v>0.35293574999999999</v>
      </c>
      <c r="S155" s="209">
        <v>0</v>
      </c>
      <c r="T155" s="210">
        <f>S155*H155</f>
        <v>0</v>
      </c>
      <c r="AR155" s="15" t="s">
        <v>142</v>
      </c>
      <c r="AT155" s="15" t="s">
        <v>137</v>
      </c>
      <c r="AU155" s="15" t="s">
        <v>143</v>
      </c>
      <c r="AY155" s="15" t="s">
        <v>134</v>
      </c>
      <c r="BE155" s="211">
        <f>IF(N155="základní",J155,0)</f>
        <v>0</v>
      </c>
      <c r="BF155" s="211">
        <f>IF(N155="snížená",J155,0)</f>
        <v>0</v>
      </c>
      <c r="BG155" s="211">
        <f>IF(N155="zákl. přenesená",J155,0)</f>
        <v>0</v>
      </c>
      <c r="BH155" s="211">
        <f>IF(N155="sníž. přenesená",J155,0)</f>
        <v>0</v>
      </c>
      <c r="BI155" s="211">
        <f>IF(N155="nulová",J155,0)</f>
        <v>0</v>
      </c>
      <c r="BJ155" s="15" t="s">
        <v>143</v>
      </c>
      <c r="BK155" s="211">
        <f>ROUND(I155*H155,2)</f>
        <v>0</v>
      </c>
      <c r="BL155" s="15" t="s">
        <v>142</v>
      </c>
      <c r="BM155" s="15" t="s">
        <v>228</v>
      </c>
    </row>
    <row r="156" s="12" customFormat="1">
      <c r="B156" s="223"/>
      <c r="C156" s="224"/>
      <c r="D156" s="214" t="s">
        <v>145</v>
      </c>
      <c r="E156" s="225" t="s">
        <v>1</v>
      </c>
      <c r="F156" s="226" t="s">
        <v>229</v>
      </c>
      <c r="G156" s="224"/>
      <c r="H156" s="227">
        <v>70.075000000000003</v>
      </c>
      <c r="I156" s="228"/>
      <c r="J156" s="224"/>
      <c r="K156" s="224"/>
      <c r="L156" s="229"/>
      <c r="M156" s="230"/>
      <c r="N156" s="231"/>
      <c r="O156" s="231"/>
      <c r="P156" s="231"/>
      <c r="Q156" s="231"/>
      <c r="R156" s="231"/>
      <c r="S156" s="231"/>
      <c r="T156" s="232"/>
      <c r="AT156" s="233" t="s">
        <v>145</v>
      </c>
      <c r="AU156" s="233" t="s">
        <v>143</v>
      </c>
      <c r="AV156" s="12" t="s">
        <v>143</v>
      </c>
      <c r="AW156" s="12" t="s">
        <v>36</v>
      </c>
      <c r="AX156" s="12" t="s">
        <v>74</v>
      </c>
      <c r="AY156" s="233" t="s">
        <v>134</v>
      </c>
    </row>
    <row r="157" s="11" customFormat="1">
      <c r="B157" s="212"/>
      <c r="C157" s="213"/>
      <c r="D157" s="214" t="s">
        <v>145</v>
      </c>
      <c r="E157" s="215" t="s">
        <v>1</v>
      </c>
      <c r="F157" s="216" t="s">
        <v>230</v>
      </c>
      <c r="G157" s="213"/>
      <c r="H157" s="215" t="s">
        <v>1</v>
      </c>
      <c r="I157" s="217"/>
      <c r="J157" s="213"/>
      <c r="K157" s="213"/>
      <c r="L157" s="218"/>
      <c r="M157" s="219"/>
      <c r="N157" s="220"/>
      <c r="O157" s="220"/>
      <c r="P157" s="220"/>
      <c r="Q157" s="220"/>
      <c r="R157" s="220"/>
      <c r="S157" s="220"/>
      <c r="T157" s="221"/>
      <c r="AT157" s="222" t="s">
        <v>145</v>
      </c>
      <c r="AU157" s="222" t="s">
        <v>143</v>
      </c>
      <c r="AV157" s="11" t="s">
        <v>82</v>
      </c>
      <c r="AW157" s="11" t="s">
        <v>36</v>
      </c>
      <c r="AX157" s="11" t="s">
        <v>74</v>
      </c>
      <c r="AY157" s="222" t="s">
        <v>134</v>
      </c>
    </row>
    <row r="158" s="12" customFormat="1">
      <c r="B158" s="223"/>
      <c r="C158" s="224"/>
      <c r="D158" s="214" t="s">
        <v>145</v>
      </c>
      <c r="E158" s="225" t="s">
        <v>1</v>
      </c>
      <c r="F158" s="226" t="s">
        <v>231</v>
      </c>
      <c r="G158" s="224"/>
      <c r="H158" s="227">
        <v>2.1000000000000001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AT158" s="233" t="s">
        <v>145</v>
      </c>
      <c r="AU158" s="233" t="s">
        <v>143</v>
      </c>
      <c r="AV158" s="12" t="s">
        <v>143</v>
      </c>
      <c r="AW158" s="12" t="s">
        <v>36</v>
      </c>
      <c r="AX158" s="12" t="s">
        <v>74</v>
      </c>
      <c r="AY158" s="233" t="s">
        <v>134</v>
      </c>
    </row>
    <row r="159" s="13" customFormat="1">
      <c r="B159" s="234"/>
      <c r="C159" s="235"/>
      <c r="D159" s="214" t="s">
        <v>145</v>
      </c>
      <c r="E159" s="236" t="s">
        <v>1</v>
      </c>
      <c r="F159" s="237" t="s">
        <v>173</v>
      </c>
      <c r="G159" s="235"/>
      <c r="H159" s="238">
        <v>72.174999999999997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145</v>
      </c>
      <c r="AU159" s="244" t="s">
        <v>143</v>
      </c>
      <c r="AV159" s="13" t="s">
        <v>142</v>
      </c>
      <c r="AW159" s="13" t="s">
        <v>36</v>
      </c>
      <c r="AX159" s="13" t="s">
        <v>82</v>
      </c>
      <c r="AY159" s="244" t="s">
        <v>134</v>
      </c>
    </row>
    <row r="160" s="1" customFormat="1" ht="16.5" customHeight="1">
      <c r="B160" s="36"/>
      <c r="C160" s="200" t="s">
        <v>232</v>
      </c>
      <c r="D160" s="200" t="s">
        <v>137</v>
      </c>
      <c r="E160" s="201" t="s">
        <v>233</v>
      </c>
      <c r="F160" s="202" t="s">
        <v>234</v>
      </c>
      <c r="G160" s="203" t="s">
        <v>168</v>
      </c>
      <c r="H160" s="204">
        <v>97.046000000000006</v>
      </c>
      <c r="I160" s="205"/>
      <c r="J160" s="206">
        <f>ROUND(I160*H160,2)</f>
        <v>0</v>
      </c>
      <c r="K160" s="202" t="s">
        <v>141</v>
      </c>
      <c r="L160" s="41"/>
      <c r="M160" s="207" t="s">
        <v>1</v>
      </c>
      <c r="N160" s="208" t="s">
        <v>46</v>
      </c>
      <c r="O160" s="77"/>
      <c r="P160" s="209">
        <f>O160*H160</f>
        <v>0</v>
      </c>
      <c r="Q160" s="209">
        <v>0.0030000000000000001</v>
      </c>
      <c r="R160" s="209">
        <f>Q160*H160</f>
        <v>0.29113800000000001</v>
      </c>
      <c r="S160" s="209">
        <v>0</v>
      </c>
      <c r="T160" s="210">
        <f>S160*H160</f>
        <v>0</v>
      </c>
      <c r="AR160" s="15" t="s">
        <v>142</v>
      </c>
      <c r="AT160" s="15" t="s">
        <v>137</v>
      </c>
      <c r="AU160" s="15" t="s">
        <v>143</v>
      </c>
      <c r="AY160" s="15" t="s">
        <v>134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5" t="s">
        <v>143</v>
      </c>
      <c r="BK160" s="211">
        <f>ROUND(I160*H160,2)</f>
        <v>0</v>
      </c>
      <c r="BL160" s="15" t="s">
        <v>142</v>
      </c>
      <c r="BM160" s="15" t="s">
        <v>235</v>
      </c>
    </row>
    <row r="161" s="11" customFormat="1">
      <c r="B161" s="212"/>
      <c r="C161" s="213"/>
      <c r="D161" s="214" t="s">
        <v>145</v>
      </c>
      <c r="E161" s="215" t="s">
        <v>1</v>
      </c>
      <c r="F161" s="216" t="s">
        <v>236</v>
      </c>
      <c r="G161" s="213"/>
      <c r="H161" s="215" t="s">
        <v>1</v>
      </c>
      <c r="I161" s="217"/>
      <c r="J161" s="213"/>
      <c r="K161" s="213"/>
      <c r="L161" s="218"/>
      <c r="M161" s="219"/>
      <c r="N161" s="220"/>
      <c r="O161" s="220"/>
      <c r="P161" s="220"/>
      <c r="Q161" s="220"/>
      <c r="R161" s="220"/>
      <c r="S161" s="220"/>
      <c r="T161" s="221"/>
      <c r="AT161" s="222" t="s">
        <v>145</v>
      </c>
      <c r="AU161" s="222" t="s">
        <v>143</v>
      </c>
      <c r="AV161" s="11" t="s">
        <v>82</v>
      </c>
      <c r="AW161" s="11" t="s">
        <v>36</v>
      </c>
      <c r="AX161" s="11" t="s">
        <v>74</v>
      </c>
      <c r="AY161" s="222" t="s">
        <v>134</v>
      </c>
    </row>
    <row r="162" s="12" customFormat="1">
      <c r="B162" s="223"/>
      <c r="C162" s="224"/>
      <c r="D162" s="214" t="s">
        <v>145</v>
      </c>
      <c r="E162" s="225" t="s">
        <v>1</v>
      </c>
      <c r="F162" s="226" t="s">
        <v>237</v>
      </c>
      <c r="G162" s="224"/>
      <c r="H162" s="227">
        <v>32.231999999999999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145</v>
      </c>
      <c r="AU162" s="233" t="s">
        <v>143</v>
      </c>
      <c r="AV162" s="12" t="s">
        <v>143</v>
      </c>
      <c r="AW162" s="12" t="s">
        <v>36</v>
      </c>
      <c r="AX162" s="12" t="s">
        <v>74</v>
      </c>
      <c r="AY162" s="233" t="s">
        <v>134</v>
      </c>
    </row>
    <row r="163" s="12" customFormat="1">
      <c r="B163" s="223"/>
      <c r="C163" s="224"/>
      <c r="D163" s="214" t="s">
        <v>145</v>
      </c>
      <c r="E163" s="225" t="s">
        <v>1</v>
      </c>
      <c r="F163" s="226" t="s">
        <v>238</v>
      </c>
      <c r="G163" s="224"/>
      <c r="H163" s="227">
        <v>-8.1120000000000001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AT163" s="233" t="s">
        <v>145</v>
      </c>
      <c r="AU163" s="233" t="s">
        <v>143</v>
      </c>
      <c r="AV163" s="12" t="s">
        <v>143</v>
      </c>
      <c r="AW163" s="12" t="s">
        <v>36</v>
      </c>
      <c r="AX163" s="12" t="s">
        <v>74</v>
      </c>
      <c r="AY163" s="233" t="s">
        <v>134</v>
      </c>
    </row>
    <row r="164" s="11" customFormat="1">
      <c r="B164" s="212"/>
      <c r="C164" s="213"/>
      <c r="D164" s="214" t="s">
        <v>145</v>
      </c>
      <c r="E164" s="215" t="s">
        <v>1</v>
      </c>
      <c r="F164" s="216" t="s">
        <v>239</v>
      </c>
      <c r="G164" s="213"/>
      <c r="H164" s="215" t="s">
        <v>1</v>
      </c>
      <c r="I164" s="217"/>
      <c r="J164" s="213"/>
      <c r="K164" s="213"/>
      <c r="L164" s="218"/>
      <c r="M164" s="219"/>
      <c r="N164" s="220"/>
      <c r="O164" s="220"/>
      <c r="P164" s="220"/>
      <c r="Q164" s="220"/>
      <c r="R164" s="220"/>
      <c r="S164" s="220"/>
      <c r="T164" s="221"/>
      <c r="AT164" s="222" t="s">
        <v>145</v>
      </c>
      <c r="AU164" s="222" t="s">
        <v>143</v>
      </c>
      <c r="AV164" s="11" t="s">
        <v>82</v>
      </c>
      <c r="AW164" s="11" t="s">
        <v>36</v>
      </c>
      <c r="AX164" s="11" t="s">
        <v>74</v>
      </c>
      <c r="AY164" s="222" t="s">
        <v>134</v>
      </c>
    </row>
    <row r="165" s="12" customFormat="1">
      <c r="B165" s="223"/>
      <c r="C165" s="224"/>
      <c r="D165" s="214" t="s">
        <v>145</v>
      </c>
      <c r="E165" s="225" t="s">
        <v>1</v>
      </c>
      <c r="F165" s="226" t="s">
        <v>240</v>
      </c>
      <c r="G165" s="224"/>
      <c r="H165" s="227">
        <v>23.023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AT165" s="233" t="s">
        <v>145</v>
      </c>
      <c r="AU165" s="233" t="s">
        <v>143</v>
      </c>
      <c r="AV165" s="12" t="s">
        <v>143</v>
      </c>
      <c r="AW165" s="12" t="s">
        <v>36</v>
      </c>
      <c r="AX165" s="12" t="s">
        <v>74</v>
      </c>
      <c r="AY165" s="233" t="s">
        <v>134</v>
      </c>
    </row>
    <row r="166" s="12" customFormat="1">
      <c r="B166" s="223"/>
      <c r="C166" s="224"/>
      <c r="D166" s="214" t="s">
        <v>145</v>
      </c>
      <c r="E166" s="225" t="s">
        <v>1</v>
      </c>
      <c r="F166" s="226" t="s">
        <v>241</v>
      </c>
      <c r="G166" s="224"/>
      <c r="H166" s="227">
        <v>-8.8000000000000007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145</v>
      </c>
      <c r="AU166" s="233" t="s">
        <v>143</v>
      </c>
      <c r="AV166" s="12" t="s">
        <v>143</v>
      </c>
      <c r="AW166" s="12" t="s">
        <v>36</v>
      </c>
      <c r="AX166" s="12" t="s">
        <v>74</v>
      </c>
      <c r="AY166" s="233" t="s">
        <v>134</v>
      </c>
    </row>
    <row r="167" s="11" customFormat="1">
      <c r="B167" s="212"/>
      <c r="C167" s="213"/>
      <c r="D167" s="214" t="s">
        <v>145</v>
      </c>
      <c r="E167" s="215" t="s">
        <v>1</v>
      </c>
      <c r="F167" s="216" t="s">
        <v>242</v>
      </c>
      <c r="G167" s="213"/>
      <c r="H167" s="215" t="s">
        <v>1</v>
      </c>
      <c r="I167" s="217"/>
      <c r="J167" s="213"/>
      <c r="K167" s="213"/>
      <c r="L167" s="218"/>
      <c r="M167" s="219"/>
      <c r="N167" s="220"/>
      <c r="O167" s="220"/>
      <c r="P167" s="220"/>
      <c r="Q167" s="220"/>
      <c r="R167" s="220"/>
      <c r="S167" s="220"/>
      <c r="T167" s="221"/>
      <c r="AT167" s="222" t="s">
        <v>145</v>
      </c>
      <c r="AU167" s="222" t="s">
        <v>143</v>
      </c>
      <c r="AV167" s="11" t="s">
        <v>82</v>
      </c>
      <c r="AW167" s="11" t="s">
        <v>36</v>
      </c>
      <c r="AX167" s="11" t="s">
        <v>74</v>
      </c>
      <c r="AY167" s="222" t="s">
        <v>134</v>
      </c>
    </row>
    <row r="168" s="12" customFormat="1">
      <c r="B168" s="223"/>
      <c r="C168" s="224"/>
      <c r="D168" s="214" t="s">
        <v>145</v>
      </c>
      <c r="E168" s="225" t="s">
        <v>1</v>
      </c>
      <c r="F168" s="226" t="s">
        <v>243</v>
      </c>
      <c r="G168" s="224"/>
      <c r="H168" s="227">
        <v>47.109000000000002</v>
      </c>
      <c r="I168" s="228"/>
      <c r="J168" s="224"/>
      <c r="K168" s="224"/>
      <c r="L168" s="229"/>
      <c r="M168" s="230"/>
      <c r="N168" s="231"/>
      <c r="O168" s="231"/>
      <c r="P168" s="231"/>
      <c r="Q168" s="231"/>
      <c r="R168" s="231"/>
      <c r="S168" s="231"/>
      <c r="T168" s="232"/>
      <c r="AT168" s="233" t="s">
        <v>145</v>
      </c>
      <c r="AU168" s="233" t="s">
        <v>143</v>
      </c>
      <c r="AV168" s="12" t="s">
        <v>143</v>
      </c>
      <c r="AW168" s="12" t="s">
        <v>36</v>
      </c>
      <c r="AX168" s="12" t="s">
        <v>74</v>
      </c>
      <c r="AY168" s="233" t="s">
        <v>134</v>
      </c>
    </row>
    <row r="169" s="12" customFormat="1">
      <c r="B169" s="223"/>
      <c r="C169" s="224"/>
      <c r="D169" s="214" t="s">
        <v>145</v>
      </c>
      <c r="E169" s="225" t="s">
        <v>1</v>
      </c>
      <c r="F169" s="226" t="s">
        <v>244</v>
      </c>
      <c r="G169" s="224"/>
      <c r="H169" s="227">
        <v>-7.7199999999999998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AT169" s="233" t="s">
        <v>145</v>
      </c>
      <c r="AU169" s="233" t="s">
        <v>143</v>
      </c>
      <c r="AV169" s="12" t="s">
        <v>143</v>
      </c>
      <c r="AW169" s="12" t="s">
        <v>36</v>
      </c>
      <c r="AX169" s="12" t="s">
        <v>74</v>
      </c>
      <c r="AY169" s="233" t="s">
        <v>134</v>
      </c>
    </row>
    <row r="170" s="11" customFormat="1">
      <c r="B170" s="212"/>
      <c r="C170" s="213"/>
      <c r="D170" s="214" t="s">
        <v>145</v>
      </c>
      <c r="E170" s="215" t="s">
        <v>1</v>
      </c>
      <c r="F170" s="216" t="s">
        <v>245</v>
      </c>
      <c r="G170" s="213"/>
      <c r="H170" s="215" t="s">
        <v>1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145</v>
      </c>
      <c r="AU170" s="222" t="s">
        <v>143</v>
      </c>
      <c r="AV170" s="11" t="s">
        <v>82</v>
      </c>
      <c r="AW170" s="11" t="s">
        <v>36</v>
      </c>
      <c r="AX170" s="11" t="s">
        <v>74</v>
      </c>
      <c r="AY170" s="222" t="s">
        <v>134</v>
      </c>
    </row>
    <row r="171" s="12" customFormat="1">
      <c r="B171" s="223"/>
      <c r="C171" s="224"/>
      <c r="D171" s="214" t="s">
        <v>145</v>
      </c>
      <c r="E171" s="225" t="s">
        <v>1</v>
      </c>
      <c r="F171" s="226" t="s">
        <v>246</v>
      </c>
      <c r="G171" s="224"/>
      <c r="H171" s="227">
        <v>4.4370000000000003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AT171" s="233" t="s">
        <v>145</v>
      </c>
      <c r="AU171" s="233" t="s">
        <v>143</v>
      </c>
      <c r="AV171" s="12" t="s">
        <v>143</v>
      </c>
      <c r="AW171" s="12" t="s">
        <v>36</v>
      </c>
      <c r="AX171" s="12" t="s">
        <v>74</v>
      </c>
      <c r="AY171" s="233" t="s">
        <v>134</v>
      </c>
    </row>
    <row r="172" s="11" customFormat="1">
      <c r="B172" s="212"/>
      <c r="C172" s="213"/>
      <c r="D172" s="214" t="s">
        <v>145</v>
      </c>
      <c r="E172" s="215" t="s">
        <v>1</v>
      </c>
      <c r="F172" s="216" t="s">
        <v>247</v>
      </c>
      <c r="G172" s="213"/>
      <c r="H172" s="215" t="s">
        <v>1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145</v>
      </c>
      <c r="AU172" s="222" t="s">
        <v>143</v>
      </c>
      <c r="AV172" s="11" t="s">
        <v>82</v>
      </c>
      <c r="AW172" s="11" t="s">
        <v>36</v>
      </c>
      <c r="AX172" s="11" t="s">
        <v>74</v>
      </c>
      <c r="AY172" s="222" t="s">
        <v>134</v>
      </c>
    </row>
    <row r="173" s="11" customFormat="1">
      <c r="B173" s="212"/>
      <c r="C173" s="213"/>
      <c r="D173" s="214" t="s">
        <v>145</v>
      </c>
      <c r="E173" s="215" t="s">
        <v>1</v>
      </c>
      <c r="F173" s="216" t="s">
        <v>248</v>
      </c>
      <c r="G173" s="213"/>
      <c r="H173" s="215" t="s">
        <v>1</v>
      </c>
      <c r="I173" s="217"/>
      <c r="J173" s="213"/>
      <c r="K173" s="213"/>
      <c r="L173" s="218"/>
      <c r="M173" s="219"/>
      <c r="N173" s="220"/>
      <c r="O173" s="220"/>
      <c r="P173" s="220"/>
      <c r="Q173" s="220"/>
      <c r="R173" s="220"/>
      <c r="S173" s="220"/>
      <c r="T173" s="221"/>
      <c r="AT173" s="222" t="s">
        <v>145</v>
      </c>
      <c r="AU173" s="222" t="s">
        <v>143</v>
      </c>
      <c r="AV173" s="11" t="s">
        <v>82</v>
      </c>
      <c r="AW173" s="11" t="s">
        <v>36</v>
      </c>
      <c r="AX173" s="11" t="s">
        <v>74</v>
      </c>
      <c r="AY173" s="222" t="s">
        <v>134</v>
      </c>
    </row>
    <row r="174" s="12" customFormat="1">
      <c r="B174" s="223"/>
      <c r="C174" s="224"/>
      <c r="D174" s="214" t="s">
        <v>145</v>
      </c>
      <c r="E174" s="225" t="s">
        <v>1</v>
      </c>
      <c r="F174" s="226" t="s">
        <v>249</v>
      </c>
      <c r="G174" s="224"/>
      <c r="H174" s="227">
        <v>-7.7119999999999997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145</v>
      </c>
      <c r="AU174" s="233" t="s">
        <v>143</v>
      </c>
      <c r="AV174" s="12" t="s">
        <v>143</v>
      </c>
      <c r="AW174" s="12" t="s">
        <v>36</v>
      </c>
      <c r="AX174" s="12" t="s">
        <v>74</v>
      </c>
      <c r="AY174" s="233" t="s">
        <v>134</v>
      </c>
    </row>
    <row r="175" s="11" customFormat="1">
      <c r="B175" s="212"/>
      <c r="C175" s="213"/>
      <c r="D175" s="214" t="s">
        <v>145</v>
      </c>
      <c r="E175" s="215" t="s">
        <v>1</v>
      </c>
      <c r="F175" s="216" t="s">
        <v>250</v>
      </c>
      <c r="G175" s="213"/>
      <c r="H175" s="215" t="s">
        <v>1</v>
      </c>
      <c r="I175" s="217"/>
      <c r="J175" s="213"/>
      <c r="K175" s="213"/>
      <c r="L175" s="218"/>
      <c r="M175" s="219"/>
      <c r="N175" s="220"/>
      <c r="O175" s="220"/>
      <c r="P175" s="220"/>
      <c r="Q175" s="220"/>
      <c r="R175" s="220"/>
      <c r="S175" s="220"/>
      <c r="T175" s="221"/>
      <c r="AT175" s="222" t="s">
        <v>145</v>
      </c>
      <c r="AU175" s="222" t="s">
        <v>143</v>
      </c>
      <c r="AV175" s="11" t="s">
        <v>82</v>
      </c>
      <c r="AW175" s="11" t="s">
        <v>36</v>
      </c>
      <c r="AX175" s="11" t="s">
        <v>74</v>
      </c>
      <c r="AY175" s="222" t="s">
        <v>134</v>
      </c>
    </row>
    <row r="176" s="12" customFormat="1">
      <c r="B176" s="223"/>
      <c r="C176" s="224"/>
      <c r="D176" s="214" t="s">
        <v>145</v>
      </c>
      <c r="E176" s="225" t="s">
        <v>1</v>
      </c>
      <c r="F176" s="226" t="s">
        <v>251</v>
      </c>
      <c r="G176" s="224"/>
      <c r="H176" s="227">
        <v>24.388999999999999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AT176" s="233" t="s">
        <v>145</v>
      </c>
      <c r="AU176" s="233" t="s">
        <v>143</v>
      </c>
      <c r="AV176" s="12" t="s">
        <v>143</v>
      </c>
      <c r="AW176" s="12" t="s">
        <v>36</v>
      </c>
      <c r="AX176" s="12" t="s">
        <v>74</v>
      </c>
      <c r="AY176" s="233" t="s">
        <v>134</v>
      </c>
    </row>
    <row r="177" s="12" customFormat="1">
      <c r="B177" s="223"/>
      <c r="C177" s="224"/>
      <c r="D177" s="214" t="s">
        <v>145</v>
      </c>
      <c r="E177" s="225" t="s">
        <v>1</v>
      </c>
      <c r="F177" s="226" t="s">
        <v>252</v>
      </c>
      <c r="G177" s="224"/>
      <c r="H177" s="227">
        <v>-1.8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AT177" s="233" t="s">
        <v>145</v>
      </c>
      <c r="AU177" s="233" t="s">
        <v>143</v>
      </c>
      <c r="AV177" s="12" t="s">
        <v>143</v>
      </c>
      <c r="AW177" s="12" t="s">
        <v>36</v>
      </c>
      <c r="AX177" s="12" t="s">
        <v>74</v>
      </c>
      <c r="AY177" s="233" t="s">
        <v>134</v>
      </c>
    </row>
    <row r="178" s="13" customFormat="1">
      <c r="B178" s="234"/>
      <c r="C178" s="235"/>
      <c r="D178" s="214" t="s">
        <v>145</v>
      </c>
      <c r="E178" s="236" t="s">
        <v>1</v>
      </c>
      <c r="F178" s="237" t="s">
        <v>173</v>
      </c>
      <c r="G178" s="235"/>
      <c r="H178" s="238">
        <v>97.045999999999992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145</v>
      </c>
      <c r="AU178" s="244" t="s">
        <v>143</v>
      </c>
      <c r="AV178" s="13" t="s">
        <v>142</v>
      </c>
      <c r="AW178" s="13" t="s">
        <v>36</v>
      </c>
      <c r="AX178" s="13" t="s">
        <v>82</v>
      </c>
      <c r="AY178" s="244" t="s">
        <v>134</v>
      </c>
    </row>
    <row r="179" s="1" customFormat="1" ht="16.5" customHeight="1">
      <c r="B179" s="36"/>
      <c r="C179" s="200" t="s">
        <v>253</v>
      </c>
      <c r="D179" s="200" t="s">
        <v>137</v>
      </c>
      <c r="E179" s="201" t="s">
        <v>254</v>
      </c>
      <c r="F179" s="202" t="s">
        <v>255</v>
      </c>
      <c r="G179" s="203" t="s">
        <v>161</v>
      </c>
      <c r="H179" s="204">
        <v>79</v>
      </c>
      <c r="I179" s="205"/>
      <c r="J179" s="206">
        <f>ROUND(I179*H179,2)</f>
        <v>0</v>
      </c>
      <c r="K179" s="202" t="s">
        <v>141</v>
      </c>
      <c r="L179" s="41"/>
      <c r="M179" s="207" t="s">
        <v>1</v>
      </c>
      <c r="N179" s="208" t="s">
        <v>46</v>
      </c>
      <c r="O179" s="77"/>
      <c r="P179" s="209">
        <f>O179*H179</f>
        <v>0</v>
      </c>
      <c r="Q179" s="209">
        <v>0.0015</v>
      </c>
      <c r="R179" s="209">
        <f>Q179*H179</f>
        <v>0.11850000000000001</v>
      </c>
      <c r="S179" s="209">
        <v>0</v>
      </c>
      <c r="T179" s="210">
        <f>S179*H179</f>
        <v>0</v>
      </c>
      <c r="AR179" s="15" t="s">
        <v>142</v>
      </c>
      <c r="AT179" s="15" t="s">
        <v>137</v>
      </c>
      <c r="AU179" s="15" t="s">
        <v>143</v>
      </c>
      <c r="AY179" s="15" t="s">
        <v>134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5" t="s">
        <v>143</v>
      </c>
      <c r="BK179" s="211">
        <f>ROUND(I179*H179,2)</f>
        <v>0</v>
      </c>
      <c r="BL179" s="15" t="s">
        <v>142</v>
      </c>
      <c r="BM179" s="15" t="s">
        <v>256</v>
      </c>
    </row>
    <row r="180" s="1" customFormat="1" ht="16.5" customHeight="1">
      <c r="B180" s="36"/>
      <c r="C180" s="200" t="s">
        <v>257</v>
      </c>
      <c r="D180" s="200" t="s">
        <v>137</v>
      </c>
      <c r="E180" s="201" t="s">
        <v>258</v>
      </c>
      <c r="F180" s="202" t="s">
        <v>259</v>
      </c>
      <c r="G180" s="203" t="s">
        <v>168</v>
      </c>
      <c r="H180" s="204">
        <v>19.260000000000002</v>
      </c>
      <c r="I180" s="205"/>
      <c r="J180" s="206">
        <f>ROUND(I180*H180,2)</f>
        <v>0</v>
      </c>
      <c r="K180" s="202" t="s">
        <v>141</v>
      </c>
      <c r="L180" s="41"/>
      <c r="M180" s="207" t="s">
        <v>1</v>
      </c>
      <c r="N180" s="208" t="s">
        <v>46</v>
      </c>
      <c r="O180" s="77"/>
      <c r="P180" s="209">
        <f>O180*H180</f>
        <v>0</v>
      </c>
      <c r="Q180" s="209">
        <v>0.105</v>
      </c>
      <c r="R180" s="209">
        <f>Q180*H180</f>
        <v>2.0223</v>
      </c>
      <c r="S180" s="209">
        <v>0</v>
      </c>
      <c r="T180" s="210">
        <f>S180*H180</f>
        <v>0</v>
      </c>
      <c r="AR180" s="15" t="s">
        <v>142</v>
      </c>
      <c r="AT180" s="15" t="s">
        <v>137</v>
      </c>
      <c r="AU180" s="15" t="s">
        <v>143</v>
      </c>
      <c r="AY180" s="15" t="s">
        <v>134</v>
      </c>
      <c r="BE180" s="211">
        <f>IF(N180="základní",J180,0)</f>
        <v>0</v>
      </c>
      <c r="BF180" s="211">
        <f>IF(N180="snížená",J180,0)</f>
        <v>0</v>
      </c>
      <c r="BG180" s="211">
        <f>IF(N180="zákl. přenesená",J180,0)</f>
        <v>0</v>
      </c>
      <c r="BH180" s="211">
        <f>IF(N180="sníž. přenesená",J180,0)</f>
        <v>0</v>
      </c>
      <c r="BI180" s="211">
        <f>IF(N180="nulová",J180,0)</f>
        <v>0</v>
      </c>
      <c r="BJ180" s="15" t="s">
        <v>143</v>
      </c>
      <c r="BK180" s="211">
        <f>ROUND(I180*H180,2)</f>
        <v>0</v>
      </c>
      <c r="BL180" s="15" t="s">
        <v>142</v>
      </c>
      <c r="BM180" s="15" t="s">
        <v>260</v>
      </c>
    </row>
    <row r="181" s="12" customFormat="1">
      <c r="B181" s="223"/>
      <c r="C181" s="224"/>
      <c r="D181" s="214" t="s">
        <v>145</v>
      </c>
      <c r="E181" s="225" t="s">
        <v>1</v>
      </c>
      <c r="F181" s="226" t="s">
        <v>261</v>
      </c>
      <c r="G181" s="224"/>
      <c r="H181" s="227">
        <v>19.260000000000002</v>
      </c>
      <c r="I181" s="228"/>
      <c r="J181" s="224"/>
      <c r="K181" s="224"/>
      <c r="L181" s="229"/>
      <c r="M181" s="230"/>
      <c r="N181" s="231"/>
      <c r="O181" s="231"/>
      <c r="P181" s="231"/>
      <c r="Q181" s="231"/>
      <c r="R181" s="231"/>
      <c r="S181" s="231"/>
      <c r="T181" s="232"/>
      <c r="AT181" s="233" t="s">
        <v>145</v>
      </c>
      <c r="AU181" s="233" t="s">
        <v>143</v>
      </c>
      <c r="AV181" s="12" t="s">
        <v>143</v>
      </c>
      <c r="AW181" s="12" t="s">
        <v>36</v>
      </c>
      <c r="AX181" s="12" t="s">
        <v>82</v>
      </c>
      <c r="AY181" s="233" t="s">
        <v>134</v>
      </c>
    </row>
    <row r="182" s="1" customFormat="1" ht="16.5" customHeight="1">
      <c r="B182" s="36"/>
      <c r="C182" s="200" t="s">
        <v>7</v>
      </c>
      <c r="D182" s="200" t="s">
        <v>137</v>
      </c>
      <c r="E182" s="201" t="s">
        <v>262</v>
      </c>
      <c r="F182" s="202" t="s">
        <v>263</v>
      </c>
      <c r="G182" s="203" t="s">
        <v>168</v>
      </c>
      <c r="H182" s="204">
        <v>19.260000000000002</v>
      </c>
      <c r="I182" s="205"/>
      <c r="J182" s="206">
        <f>ROUND(I182*H182,2)</f>
        <v>0</v>
      </c>
      <c r="K182" s="202" t="s">
        <v>141</v>
      </c>
      <c r="L182" s="41"/>
      <c r="M182" s="207" t="s">
        <v>1</v>
      </c>
      <c r="N182" s="208" t="s">
        <v>46</v>
      </c>
      <c r="O182" s="77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AR182" s="15" t="s">
        <v>142</v>
      </c>
      <c r="AT182" s="15" t="s">
        <v>137</v>
      </c>
      <c r="AU182" s="15" t="s">
        <v>143</v>
      </c>
      <c r="AY182" s="15" t="s">
        <v>134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5" t="s">
        <v>143</v>
      </c>
      <c r="BK182" s="211">
        <f>ROUND(I182*H182,2)</f>
        <v>0</v>
      </c>
      <c r="BL182" s="15" t="s">
        <v>142</v>
      </c>
      <c r="BM182" s="15" t="s">
        <v>264</v>
      </c>
    </row>
    <row r="183" s="1" customFormat="1" ht="16.5" customHeight="1">
      <c r="B183" s="36"/>
      <c r="C183" s="200" t="s">
        <v>265</v>
      </c>
      <c r="D183" s="200" t="s">
        <v>137</v>
      </c>
      <c r="E183" s="201" t="s">
        <v>266</v>
      </c>
      <c r="F183" s="202" t="s">
        <v>267</v>
      </c>
      <c r="G183" s="203" t="s">
        <v>150</v>
      </c>
      <c r="H183" s="204">
        <v>1</v>
      </c>
      <c r="I183" s="205"/>
      <c r="J183" s="206">
        <f>ROUND(I183*H183,2)</f>
        <v>0</v>
      </c>
      <c r="K183" s="202" t="s">
        <v>141</v>
      </c>
      <c r="L183" s="41"/>
      <c r="M183" s="207" t="s">
        <v>1</v>
      </c>
      <c r="N183" s="208" t="s">
        <v>46</v>
      </c>
      <c r="O183" s="77"/>
      <c r="P183" s="209">
        <f>O183*H183</f>
        <v>0</v>
      </c>
      <c r="Q183" s="209">
        <v>0.44169999999999998</v>
      </c>
      <c r="R183" s="209">
        <f>Q183*H183</f>
        <v>0.44169999999999998</v>
      </c>
      <c r="S183" s="209">
        <v>0</v>
      </c>
      <c r="T183" s="210">
        <f>S183*H183</f>
        <v>0</v>
      </c>
      <c r="AR183" s="15" t="s">
        <v>142</v>
      </c>
      <c r="AT183" s="15" t="s">
        <v>137</v>
      </c>
      <c r="AU183" s="15" t="s">
        <v>143</v>
      </c>
      <c r="AY183" s="15" t="s">
        <v>134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5" t="s">
        <v>143</v>
      </c>
      <c r="BK183" s="211">
        <f>ROUND(I183*H183,2)</f>
        <v>0</v>
      </c>
      <c r="BL183" s="15" t="s">
        <v>142</v>
      </c>
      <c r="BM183" s="15" t="s">
        <v>268</v>
      </c>
    </row>
    <row r="184" s="1" customFormat="1" ht="16.5" customHeight="1">
      <c r="B184" s="36"/>
      <c r="C184" s="200" t="s">
        <v>269</v>
      </c>
      <c r="D184" s="200" t="s">
        <v>137</v>
      </c>
      <c r="E184" s="201" t="s">
        <v>270</v>
      </c>
      <c r="F184" s="202" t="s">
        <v>271</v>
      </c>
      <c r="G184" s="203" t="s">
        <v>150</v>
      </c>
      <c r="H184" s="204">
        <v>2</v>
      </c>
      <c r="I184" s="205"/>
      <c r="J184" s="206">
        <f>ROUND(I184*H184,2)</f>
        <v>0</v>
      </c>
      <c r="K184" s="202" t="s">
        <v>141</v>
      </c>
      <c r="L184" s="41"/>
      <c r="M184" s="207" t="s">
        <v>1</v>
      </c>
      <c r="N184" s="208" t="s">
        <v>46</v>
      </c>
      <c r="O184" s="77"/>
      <c r="P184" s="209">
        <f>O184*H184</f>
        <v>0</v>
      </c>
      <c r="Q184" s="209">
        <v>0.053620000000000001</v>
      </c>
      <c r="R184" s="209">
        <f>Q184*H184</f>
        <v>0.10724</v>
      </c>
      <c r="S184" s="209">
        <v>0</v>
      </c>
      <c r="T184" s="210">
        <f>S184*H184</f>
        <v>0</v>
      </c>
      <c r="AR184" s="15" t="s">
        <v>142</v>
      </c>
      <c r="AT184" s="15" t="s">
        <v>137</v>
      </c>
      <c r="AU184" s="15" t="s">
        <v>143</v>
      </c>
      <c r="AY184" s="15" t="s">
        <v>134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5" t="s">
        <v>143</v>
      </c>
      <c r="BK184" s="211">
        <f>ROUND(I184*H184,2)</f>
        <v>0</v>
      </c>
      <c r="BL184" s="15" t="s">
        <v>142</v>
      </c>
      <c r="BM184" s="15" t="s">
        <v>272</v>
      </c>
    </row>
    <row r="185" s="1" customFormat="1" ht="16.5" customHeight="1">
      <c r="B185" s="36"/>
      <c r="C185" s="245" t="s">
        <v>273</v>
      </c>
      <c r="D185" s="245" t="s">
        <v>274</v>
      </c>
      <c r="E185" s="246" t="s">
        <v>275</v>
      </c>
      <c r="F185" s="247" t="s">
        <v>276</v>
      </c>
      <c r="G185" s="248" t="s">
        <v>150</v>
      </c>
      <c r="H185" s="249">
        <v>1</v>
      </c>
      <c r="I185" s="250"/>
      <c r="J185" s="251">
        <f>ROUND(I185*H185,2)</f>
        <v>0</v>
      </c>
      <c r="K185" s="247" t="s">
        <v>141</v>
      </c>
      <c r="L185" s="252"/>
      <c r="M185" s="253" t="s">
        <v>1</v>
      </c>
      <c r="N185" s="254" t="s">
        <v>46</v>
      </c>
      <c r="O185" s="77"/>
      <c r="P185" s="209">
        <f>O185*H185</f>
        <v>0</v>
      </c>
      <c r="Q185" s="209">
        <v>0.052999999999999998</v>
      </c>
      <c r="R185" s="209">
        <f>Q185*H185</f>
        <v>0.052999999999999998</v>
      </c>
      <c r="S185" s="209">
        <v>0</v>
      </c>
      <c r="T185" s="210">
        <f>S185*H185</f>
        <v>0</v>
      </c>
      <c r="AR185" s="15" t="s">
        <v>185</v>
      </c>
      <c r="AT185" s="15" t="s">
        <v>274</v>
      </c>
      <c r="AU185" s="15" t="s">
        <v>143</v>
      </c>
      <c r="AY185" s="15" t="s">
        <v>134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5" t="s">
        <v>143</v>
      </c>
      <c r="BK185" s="211">
        <f>ROUND(I185*H185,2)</f>
        <v>0</v>
      </c>
      <c r="BL185" s="15" t="s">
        <v>142</v>
      </c>
      <c r="BM185" s="15" t="s">
        <v>277</v>
      </c>
    </row>
    <row r="186" s="1" customFormat="1" ht="16.5" customHeight="1">
      <c r="B186" s="36"/>
      <c r="C186" s="245" t="s">
        <v>278</v>
      </c>
      <c r="D186" s="245" t="s">
        <v>274</v>
      </c>
      <c r="E186" s="246" t="s">
        <v>279</v>
      </c>
      <c r="F186" s="247" t="s">
        <v>280</v>
      </c>
      <c r="G186" s="248" t="s">
        <v>150</v>
      </c>
      <c r="H186" s="249">
        <v>1</v>
      </c>
      <c r="I186" s="250"/>
      <c r="J186" s="251">
        <f>ROUND(I186*H186,2)</f>
        <v>0</v>
      </c>
      <c r="K186" s="247" t="s">
        <v>1</v>
      </c>
      <c r="L186" s="252"/>
      <c r="M186" s="253" t="s">
        <v>1</v>
      </c>
      <c r="N186" s="254" t="s">
        <v>46</v>
      </c>
      <c r="O186" s="77"/>
      <c r="P186" s="209">
        <f>O186*H186</f>
        <v>0</v>
      </c>
      <c r="Q186" s="209">
        <v>0.052999999999999998</v>
      </c>
      <c r="R186" s="209">
        <f>Q186*H186</f>
        <v>0.052999999999999998</v>
      </c>
      <c r="S186" s="209">
        <v>0</v>
      </c>
      <c r="T186" s="210">
        <f>S186*H186</f>
        <v>0</v>
      </c>
      <c r="AR186" s="15" t="s">
        <v>185</v>
      </c>
      <c r="AT186" s="15" t="s">
        <v>274</v>
      </c>
      <c r="AU186" s="15" t="s">
        <v>143</v>
      </c>
      <c r="AY186" s="15" t="s">
        <v>134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5" t="s">
        <v>143</v>
      </c>
      <c r="BK186" s="211">
        <f>ROUND(I186*H186,2)</f>
        <v>0</v>
      </c>
      <c r="BL186" s="15" t="s">
        <v>142</v>
      </c>
      <c r="BM186" s="15" t="s">
        <v>281</v>
      </c>
    </row>
    <row r="187" s="10" customFormat="1" ht="22.8" customHeight="1">
      <c r="B187" s="184"/>
      <c r="C187" s="185"/>
      <c r="D187" s="186" t="s">
        <v>73</v>
      </c>
      <c r="E187" s="198" t="s">
        <v>189</v>
      </c>
      <c r="F187" s="198" t="s">
        <v>282</v>
      </c>
      <c r="G187" s="185"/>
      <c r="H187" s="185"/>
      <c r="I187" s="188"/>
      <c r="J187" s="199">
        <f>BK187</f>
        <v>0</v>
      </c>
      <c r="K187" s="185"/>
      <c r="L187" s="190"/>
      <c r="M187" s="191"/>
      <c r="N187" s="192"/>
      <c r="O187" s="192"/>
      <c r="P187" s="193">
        <f>SUM(P188:P204)</f>
        <v>0</v>
      </c>
      <c r="Q187" s="192"/>
      <c r="R187" s="193">
        <f>SUM(R188:R204)</f>
        <v>0.0023960000000000001</v>
      </c>
      <c r="S187" s="192"/>
      <c r="T187" s="194">
        <f>SUM(T188:T204)</f>
        <v>7.48109</v>
      </c>
      <c r="AR187" s="195" t="s">
        <v>82</v>
      </c>
      <c r="AT187" s="196" t="s">
        <v>73</v>
      </c>
      <c r="AU187" s="196" t="s">
        <v>82</v>
      </c>
      <c r="AY187" s="195" t="s">
        <v>134</v>
      </c>
      <c r="BK187" s="197">
        <f>SUM(BK188:BK204)</f>
        <v>0</v>
      </c>
    </row>
    <row r="188" s="1" customFormat="1" ht="16.5" customHeight="1">
      <c r="B188" s="36"/>
      <c r="C188" s="200" t="s">
        <v>283</v>
      </c>
      <c r="D188" s="200" t="s">
        <v>137</v>
      </c>
      <c r="E188" s="201" t="s">
        <v>284</v>
      </c>
      <c r="F188" s="202" t="s">
        <v>285</v>
      </c>
      <c r="G188" s="203" t="s">
        <v>168</v>
      </c>
      <c r="H188" s="204">
        <v>56.649999999999999</v>
      </c>
      <c r="I188" s="205"/>
      <c r="J188" s="206">
        <f>ROUND(I188*H188,2)</f>
        <v>0</v>
      </c>
      <c r="K188" s="202" t="s">
        <v>141</v>
      </c>
      <c r="L188" s="41"/>
      <c r="M188" s="207" t="s">
        <v>1</v>
      </c>
      <c r="N188" s="208" t="s">
        <v>46</v>
      </c>
      <c r="O188" s="77"/>
      <c r="P188" s="209">
        <f>O188*H188</f>
        <v>0</v>
      </c>
      <c r="Q188" s="209">
        <v>4.0000000000000003E-05</v>
      </c>
      <c r="R188" s="209">
        <f>Q188*H188</f>
        <v>0.0022660000000000002</v>
      </c>
      <c r="S188" s="209">
        <v>0</v>
      </c>
      <c r="T188" s="210">
        <f>S188*H188</f>
        <v>0</v>
      </c>
      <c r="AR188" s="15" t="s">
        <v>142</v>
      </c>
      <c r="AT188" s="15" t="s">
        <v>137</v>
      </c>
      <c r="AU188" s="15" t="s">
        <v>143</v>
      </c>
      <c r="AY188" s="15" t="s">
        <v>134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5" t="s">
        <v>143</v>
      </c>
      <c r="BK188" s="211">
        <f>ROUND(I188*H188,2)</f>
        <v>0</v>
      </c>
      <c r="BL188" s="15" t="s">
        <v>142</v>
      </c>
      <c r="BM188" s="15" t="s">
        <v>286</v>
      </c>
    </row>
    <row r="189" s="12" customFormat="1">
      <c r="B189" s="223"/>
      <c r="C189" s="224"/>
      <c r="D189" s="214" t="s">
        <v>145</v>
      </c>
      <c r="E189" s="225" t="s">
        <v>1</v>
      </c>
      <c r="F189" s="226" t="s">
        <v>287</v>
      </c>
      <c r="G189" s="224"/>
      <c r="H189" s="227">
        <v>56.649999999999999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AT189" s="233" t="s">
        <v>145</v>
      </c>
      <c r="AU189" s="233" t="s">
        <v>143</v>
      </c>
      <c r="AV189" s="12" t="s">
        <v>143</v>
      </c>
      <c r="AW189" s="12" t="s">
        <v>36</v>
      </c>
      <c r="AX189" s="12" t="s">
        <v>82</v>
      </c>
      <c r="AY189" s="233" t="s">
        <v>134</v>
      </c>
    </row>
    <row r="190" s="1" customFormat="1" ht="16.5" customHeight="1">
      <c r="B190" s="36"/>
      <c r="C190" s="200" t="s">
        <v>288</v>
      </c>
      <c r="D190" s="200" t="s">
        <v>137</v>
      </c>
      <c r="E190" s="201" t="s">
        <v>289</v>
      </c>
      <c r="F190" s="202" t="s">
        <v>290</v>
      </c>
      <c r="G190" s="203" t="s">
        <v>168</v>
      </c>
      <c r="H190" s="204">
        <v>34.990000000000002</v>
      </c>
      <c r="I190" s="205"/>
      <c r="J190" s="206">
        <f>ROUND(I190*H190,2)</f>
        <v>0</v>
      </c>
      <c r="K190" s="202" t="s">
        <v>141</v>
      </c>
      <c r="L190" s="41"/>
      <c r="M190" s="207" t="s">
        <v>1</v>
      </c>
      <c r="N190" s="208" t="s">
        <v>46</v>
      </c>
      <c r="O190" s="77"/>
      <c r="P190" s="209">
        <f>O190*H190</f>
        <v>0</v>
      </c>
      <c r="Q190" s="209">
        <v>0</v>
      </c>
      <c r="R190" s="209">
        <f>Q190*H190</f>
        <v>0</v>
      </c>
      <c r="S190" s="209">
        <v>0.13100000000000001</v>
      </c>
      <c r="T190" s="210">
        <f>S190*H190</f>
        <v>4.5836900000000007</v>
      </c>
      <c r="AR190" s="15" t="s">
        <v>142</v>
      </c>
      <c r="AT190" s="15" t="s">
        <v>137</v>
      </c>
      <c r="AU190" s="15" t="s">
        <v>143</v>
      </c>
      <c r="AY190" s="15" t="s">
        <v>134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5" t="s">
        <v>143</v>
      </c>
      <c r="BK190" s="211">
        <f>ROUND(I190*H190,2)</f>
        <v>0</v>
      </c>
      <c r="BL190" s="15" t="s">
        <v>142</v>
      </c>
      <c r="BM190" s="15" t="s">
        <v>291</v>
      </c>
    </row>
    <row r="191" s="11" customFormat="1">
      <c r="B191" s="212"/>
      <c r="C191" s="213"/>
      <c r="D191" s="214" t="s">
        <v>145</v>
      </c>
      <c r="E191" s="215" t="s">
        <v>1</v>
      </c>
      <c r="F191" s="216" t="s">
        <v>292</v>
      </c>
      <c r="G191" s="213"/>
      <c r="H191" s="215" t="s">
        <v>1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145</v>
      </c>
      <c r="AU191" s="222" t="s">
        <v>143</v>
      </c>
      <c r="AV191" s="11" t="s">
        <v>82</v>
      </c>
      <c r="AW191" s="11" t="s">
        <v>36</v>
      </c>
      <c r="AX191" s="11" t="s">
        <v>74</v>
      </c>
      <c r="AY191" s="222" t="s">
        <v>134</v>
      </c>
    </row>
    <row r="192" s="12" customFormat="1">
      <c r="B192" s="223"/>
      <c r="C192" s="224"/>
      <c r="D192" s="214" t="s">
        <v>145</v>
      </c>
      <c r="E192" s="225" t="s">
        <v>1</v>
      </c>
      <c r="F192" s="226" t="s">
        <v>293</v>
      </c>
      <c r="G192" s="224"/>
      <c r="H192" s="227">
        <v>34.990000000000002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145</v>
      </c>
      <c r="AU192" s="233" t="s">
        <v>143</v>
      </c>
      <c r="AV192" s="12" t="s">
        <v>143</v>
      </c>
      <c r="AW192" s="12" t="s">
        <v>36</v>
      </c>
      <c r="AX192" s="12" t="s">
        <v>74</v>
      </c>
      <c r="AY192" s="233" t="s">
        <v>134</v>
      </c>
    </row>
    <row r="193" s="13" customFormat="1">
      <c r="B193" s="234"/>
      <c r="C193" s="235"/>
      <c r="D193" s="214" t="s">
        <v>145</v>
      </c>
      <c r="E193" s="236" t="s">
        <v>1</v>
      </c>
      <c r="F193" s="237" t="s">
        <v>173</v>
      </c>
      <c r="G193" s="235"/>
      <c r="H193" s="238">
        <v>34.990000000000002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AT193" s="244" t="s">
        <v>145</v>
      </c>
      <c r="AU193" s="244" t="s">
        <v>143</v>
      </c>
      <c r="AV193" s="13" t="s">
        <v>142</v>
      </c>
      <c r="AW193" s="13" t="s">
        <v>36</v>
      </c>
      <c r="AX193" s="13" t="s">
        <v>82</v>
      </c>
      <c r="AY193" s="244" t="s">
        <v>134</v>
      </c>
    </row>
    <row r="194" s="1" customFormat="1" ht="16.5" customHeight="1">
      <c r="B194" s="36"/>
      <c r="C194" s="200" t="s">
        <v>294</v>
      </c>
      <c r="D194" s="200" t="s">
        <v>137</v>
      </c>
      <c r="E194" s="201" t="s">
        <v>295</v>
      </c>
      <c r="F194" s="202" t="s">
        <v>296</v>
      </c>
      <c r="G194" s="203" t="s">
        <v>168</v>
      </c>
      <c r="H194" s="204">
        <v>5.0599999999999996</v>
      </c>
      <c r="I194" s="205"/>
      <c r="J194" s="206">
        <f>ROUND(I194*H194,2)</f>
        <v>0</v>
      </c>
      <c r="K194" s="202" t="s">
        <v>297</v>
      </c>
      <c r="L194" s="41"/>
      <c r="M194" s="207" t="s">
        <v>1</v>
      </c>
      <c r="N194" s="208" t="s">
        <v>46</v>
      </c>
      <c r="O194" s="77"/>
      <c r="P194" s="209">
        <f>O194*H194</f>
        <v>0</v>
      </c>
      <c r="Q194" s="209">
        <v>0</v>
      </c>
      <c r="R194" s="209">
        <f>Q194*H194</f>
        <v>0</v>
      </c>
      <c r="S194" s="209">
        <v>0.10000000000000001</v>
      </c>
      <c r="T194" s="210">
        <f>S194*H194</f>
        <v>0.50600000000000001</v>
      </c>
      <c r="AR194" s="15" t="s">
        <v>142</v>
      </c>
      <c r="AT194" s="15" t="s">
        <v>137</v>
      </c>
      <c r="AU194" s="15" t="s">
        <v>143</v>
      </c>
      <c r="AY194" s="15" t="s">
        <v>134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5" t="s">
        <v>143</v>
      </c>
      <c r="BK194" s="211">
        <f>ROUND(I194*H194,2)</f>
        <v>0</v>
      </c>
      <c r="BL194" s="15" t="s">
        <v>142</v>
      </c>
      <c r="BM194" s="15" t="s">
        <v>298</v>
      </c>
    </row>
    <row r="195" s="12" customFormat="1">
      <c r="B195" s="223"/>
      <c r="C195" s="224"/>
      <c r="D195" s="214" t="s">
        <v>145</v>
      </c>
      <c r="E195" s="225" t="s">
        <v>1</v>
      </c>
      <c r="F195" s="226" t="s">
        <v>299</v>
      </c>
      <c r="G195" s="224"/>
      <c r="H195" s="227">
        <v>5.0599999999999996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145</v>
      </c>
      <c r="AU195" s="233" t="s">
        <v>143</v>
      </c>
      <c r="AV195" s="12" t="s">
        <v>143</v>
      </c>
      <c r="AW195" s="12" t="s">
        <v>36</v>
      </c>
      <c r="AX195" s="12" t="s">
        <v>82</v>
      </c>
      <c r="AY195" s="233" t="s">
        <v>134</v>
      </c>
    </row>
    <row r="196" s="1" customFormat="1" ht="16.5" customHeight="1">
      <c r="B196" s="36"/>
      <c r="C196" s="200" t="s">
        <v>300</v>
      </c>
      <c r="D196" s="200" t="s">
        <v>137</v>
      </c>
      <c r="E196" s="201" t="s">
        <v>301</v>
      </c>
      <c r="F196" s="202" t="s">
        <v>302</v>
      </c>
      <c r="G196" s="203" t="s">
        <v>168</v>
      </c>
      <c r="H196" s="204">
        <v>19.260000000000002</v>
      </c>
      <c r="I196" s="205"/>
      <c r="J196" s="206">
        <f>ROUND(I196*H196,2)</f>
        <v>0</v>
      </c>
      <c r="K196" s="202" t="s">
        <v>141</v>
      </c>
      <c r="L196" s="41"/>
      <c r="M196" s="207" t="s">
        <v>1</v>
      </c>
      <c r="N196" s="208" t="s">
        <v>46</v>
      </c>
      <c r="O196" s="77"/>
      <c r="P196" s="209">
        <f>O196*H196</f>
        <v>0</v>
      </c>
      <c r="Q196" s="209">
        <v>0</v>
      </c>
      <c r="R196" s="209">
        <f>Q196*H196</f>
        <v>0</v>
      </c>
      <c r="S196" s="209">
        <v>0.089999999999999997</v>
      </c>
      <c r="T196" s="210">
        <f>S196*H196</f>
        <v>1.7334000000000001</v>
      </c>
      <c r="AR196" s="15" t="s">
        <v>142</v>
      </c>
      <c r="AT196" s="15" t="s">
        <v>137</v>
      </c>
      <c r="AU196" s="15" t="s">
        <v>143</v>
      </c>
      <c r="AY196" s="15" t="s">
        <v>134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15" t="s">
        <v>143</v>
      </c>
      <c r="BK196" s="211">
        <f>ROUND(I196*H196,2)</f>
        <v>0</v>
      </c>
      <c r="BL196" s="15" t="s">
        <v>142</v>
      </c>
      <c r="BM196" s="15" t="s">
        <v>303</v>
      </c>
    </row>
    <row r="197" s="12" customFormat="1">
      <c r="B197" s="223"/>
      <c r="C197" s="224"/>
      <c r="D197" s="214" t="s">
        <v>145</v>
      </c>
      <c r="E197" s="225" t="s">
        <v>1</v>
      </c>
      <c r="F197" s="226" t="s">
        <v>304</v>
      </c>
      <c r="G197" s="224"/>
      <c r="H197" s="227">
        <v>19.260000000000002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145</v>
      </c>
      <c r="AU197" s="233" t="s">
        <v>143</v>
      </c>
      <c r="AV197" s="12" t="s">
        <v>143</v>
      </c>
      <c r="AW197" s="12" t="s">
        <v>36</v>
      </c>
      <c r="AX197" s="12" t="s">
        <v>74</v>
      </c>
      <c r="AY197" s="233" t="s">
        <v>134</v>
      </c>
    </row>
    <row r="198" s="13" customFormat="1">
      <c r="B198" s="234"/>
      <c r="C198" s="235"/>
      <c r="D198" s="214" t="s">
        <v>145</v>
      </c>
      <c r="E198" s="236" t="s">
        <v>1</v>
      </c>
      <c r="F198" s="237" t="s">
        <v>173</v>
      </c>
      <c r="G198" s="235"/>
      <c r="H198" s="238">
        <v>19.260000000000002</v>
      </c>
      <c r="I198" s="239"/>
      <c r="J198" s="235"/>
      <c r="K198" s="235"/>
      <c r="L198" s="240"/>
      <c r="M198" s="241"/>
      <c r="N198" s="242"/>
      <c r="O198" s="242"/>
      <c r="P198" s="242"/>
      <c r="Q198" s="242"/>
      <c r="R198" s="242"/>
      <c r="S198" s="242"/>
      <c r="T198" s="243"/>
      <c r="AT198" s="244" t="s">
        <v>145</v>
      </c>
      <c r="AU198" s="244" t="s">
        <v>143</v>
      </c>
      <c r="AV198" s="13" t="s">
        <v>142</v>
      </c>
      <c r="AW198" s="13" t="s">
        <v>36</v>
      </c>
      <c r="AX198" s="13" t="s">
        <v>82</v>
      </c>
      <c r="AY198" s="244" t="s">
        <v>134</v>
      </c>
    </row>
    <row r="199" s="1" customFormat="1" ht="16.5" customHeight="1">
      <c r="B199" s="36"/>
      <c r="C199" s="200" t="s">
        <v>305</v>
      </c>
      <c r="D199" s="200" t="s">
        <v>137</v>
      </c>
      <c r="E199" s="201" t="s">
        <v>306</v>
      </c>
      <c r="F199" s="202" t="s">
        <v>307</v>
      </c>
      <c r="G199" s="203" t="s">
        <v>168</v>
      </c>
      <c r="H199" s="204">
        <v>8</v>
      </c>
      <c r="I199" s="205"/>
      <c r="J199" s="206">
        <f>ROUND(I199*H199,2)</f>
        <v>0</v>
      </c>
      <c r="K199" s="202" t="s">
        <v>141</v>
      </c>
      <c r="L199" s="41"/>
      <c r="M199" s="207" t="s">
        <v>1</v>
      </c>
      <c r="N199" s="208" t="s">
        <v>46</v>
      </c>
      <c r="O199" s="77"/>
      <c r="P199" s="209">
        <f>O199*H199</f>
        <v>0</v>
      </c>
      <c r="Q199" s="209">
        <v>0</v>
      </c>
      <c r="R199" s="209">
        <f>Q199*H199</f>
        <v>0</v>
      </c>
      <c r="S199" s="209">
        <v>0.075999999999999998</v>
      </c>
      <c r="T199" s="210">
        <f>S199*H199</f>
        <v>0.60799999999999998</v>
      </c>
      <c r="AR199" s="15" t="s">
        <v>142</v>
      </c>
      <c r="AT199" s="15" t="s">
        <v>137</v>
      </c>
      <c r="AU199" s="15" t="s">
        <v>143</v>
      </c>
      <c r="AY199" s="15" t="s">
        <v>134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5" t="s">
        <v>143</v>
      </c>
      <c r="BK199" s="211">
        <f>ROUND(I199*H199,2)</f>
        <v>0</v>
      </c>
      <c r="BL199" s="15" t="s">
        <v>142</v>
      </c>
      <c r="BM199" s="15" t="s">
        <v>308</v>
      </c>
    </row>
    <row r="200" s="1" customFormat="1" ht="16.5" customHeight="1">
      <c r="B200" s="36"/>
      <c r="C200" s="200" t="s">
        <v>309</v>
      </c>
      <c r="D200" s="200" t="s">
        <v>137</v>
      </c>
      <c r="E200" s="201" t="s">
        <v>310</v>
      </c>
      <c r="F200" s="202" t="s">
        <v>311</v>
      </c>
      <c r="G200" s="203" t="s">
        <v>312</v>
      </c>
      <c r="H200" s="204">
        <v>1</v>
      </c>
      <c r="I200" s="205"/>
      <c r="J200" s="206">
        <f>ROUND(I200*H200,2)</f>
        <v>0</v>
      </c>
      <c r="K200" s="202" t="s">
        <v>1</v>
      </c>
      <c r="L200" s="41"/>
      <c r="M200" s="207" t="s">
        <v>1</v>
      </c>
      <c r="N200" s="208" t="s">
        <v>46</v>
      </c>
      <c r="O200" s="77"/>
      <c r="P200" s="209">
        <f>O200*H200</f>
        <v>0</v>
      </c>
      <c r="Q200" s="209">
        <v>0</v>
      </c>
      <c r="R200" s="209">
        <f>Q200*H200</f>
        <v>0</v>
      </c>
      <c r="S200" s="209">
        <v>0.012999999999999999</v>
      </c>
      <c r="T200" s="210">
        <f>S200*H200</f>
        <v>0.012999999999999999</v>
      </c>
      <c r="AR200" s="15" t="s">
        <v>142</v>
      </c>
      <c r="AT200" s="15" t="s">
        <v>137</v>
      </c>
      <c r="AU200" s="15" t="s">
        <v>143</v>
      </c>
      <c r="AY200" s="15" t="s">
        <v>134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5" t="s">
        <v>143</v>
      </c>
      <c r="BK200" s="211">
        <f>ROUND(I200*H200,2)</f>
        <v>0</v>
      </c>
      <c r="BL200" s="15" t="s">
        <v>142</v>
      </c>
      <c r="BM200" s="15" t="s">
        <v>313</v>
      </c>
    </row>
    <row r="201" s="1" customFormat="1" ht="16.5" customHeight="1">
      <c r="B201" s="36"/>
      <c r="C201" s="200" t="s">
        <v>314</v>
      </c>
      <c r="D201" s="200" t="s">
        <v>137</v>
      </c>
      <c r="E201" s="201" t="s">
        <v>315</v>
      </c>
      <c r="F201" s="202" t="s">
        <v>316</v>
      </c>
      <c r="G201" s="203" t="s">
        <v>312</v>
      </c>
      <c r="H201" s="204">
        <v>1</v>
      </c>
      <c r="I201" s="205"/>
      <c r="J201" s="206">
        <f>ROUND(I201*H201,2)</f>
        <v>0</v>
      </c>
      <c r="K201" s="202" t="s">
        <v>1</v>
      </c>
      <c r="L201" s="41"/>
      <c r="M201" s="207" t="s">
        <v>1</v>
      </c>
      <c r="N201" s="208" t="s">
        <v>46</v>
      </c>
      <c r="O201" s="77"/>
      <c r="P201" s="209">
        <f>O201*H201</f>
        <v>0</v>
      </c>
      <c r="Q201" s="209">
        <v>0</v>
      </c>
      <c r="R201" s="209">
        <f>Q201*H201</f>
        <v>0</v>
      </c>
      <c r="S201" s="209">
        <v>0.036999999999999998</v>
      </c>
      <c r="T201" s="210">
        <f>S201*H201</f>
        <v>0.036999999999999998</v>
      </c>
      <c r="AR201" s="15" t="s">
        <v>142</v>
      </c>
      <c r="AT201" s="15" t="s">
        <v>137</v>
      </c>
      <c r="AU201" s="15" t="s">
        <v>143</v>
      </c>
      <c r="AY201" s="15" t="s">
        <v>134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5" t="s">
        <v>143</v>
      </c>
      <c r="BK201" s="211">
        <f>ROUND(I201*H201,2)</f>
        <v>0</v>
      </c>
      <c r="BL201" s="15" t="s">
        <v>142</v>
      </c>
      <c r="BM201" s="15" t="s">
        <v>317</v>
      </c>
    </row>
    <row r="202" s="1" customFormat="1" ht="16.5" customHeight="1">
      <c r="B202" s="36"/>
      <c r="C202" s="200" t="s">
        <v>318</v>
      </c>
      <c r="D202" s="200" t="s">
        <v>137</v>
      </c>
      <c r="E202" s="201" t="s">
        <v>319</v>
      </c>
      <c r="F202" s="202" t="s">
        <v>320</v>
      </c>
      <c r="G202" s="203" t="s">
        <v>161</v>
      </c>
      <c r="H202" s="204">
        <v>0.20000000000000001</v>
      </c>
      <c r="I202" s="205"/>
      <c r="J202" s="206">
        <f>ROUND(I202*H202,2)</f>
        <v>0</v>
      </c>
      <c r="K202" s="202" t="s">
        <v>1</v>
      </c>
      <c r="L202" s="41"/>
      <c r="M202" s="207" t="s">
        <v>1</v>
      </c>
      <c r="N202" s="208" t="s">
        <v>46</v>
      </c>
      <c r="O202" s="77"/>
      <c r="P202" s="209">
        <f>O202*H202</f>
        <v>0</v>
      </c>
      <c r="Q202" s="209">
        <v>0.00064999999999999997</v>
      </c>
      <c r="R202" s="209">
        <f>Q202*H202</f>
        <v>0.00012999999999999999</v>
      </c>
      <c r="S202" s="209">
        <v>0</v>
      </c>
      <c r="T202" s="210">
        <f>S202*H202</f>
        <v>0</v>
      </c>
      <c r="AR202" s="15" t="s">
        <v>142</v>
      </c>
      <c r="AT202" s="15" t="s">
        <v>137</v>
      </c>
      <c r="AU202" s="15" t="s">
        <v>143</v>
      </c>
      <c r="AY202" s="15" t="s">
        <v>134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5" t="s">
        <v>143</v>
      </c>
      <c r="BK202" s="211">
        <f>ROUND(I202*H202,2)</f>
        <v>0</v>
      </c>
      <c r="BL202" s="15" t="s">
        <v>142</v>
      </c>
      <c r="BM202" s="15" t="s">
        <v>321</v>
      </c>
    </row>
    <row r="203" s="11" customFormat="1">
      <c r="B203" s="212"/>
      <c r="C203" s="213"/>
      <c r="D203" s="214" t="s">
        <v>145</v>
      </c>
      <c r="E203" s="215" t="s">
        <v>1</v>
      </c>
      <c r="F203" s="216" t="s">
        <v>322</v>
      </c>
      <c r="G203" s="213"/>
      <c r="H203" s="215" t="s">
        <v>1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145</v>
      </c>
      <c r="AU203" s="222" t="s">
        <v>143</v>
      </c>
      <c r="AV203" s="11" t="s">
        <v>82</v>
      </c>
      <c r="AW203" s="11" t="s">
        <v>36</v>
      </c>
      <c r="AX203" s="11" t="s">
        <v>74</v>
      </c>
      <c r="AY203" s="222" t="s">
        <v>134</v>
      </c>
    </row>
    <row r="204" s="12" customFormat="1">
      <c r="B204" s="223"/>
      <c r="C204" s="224"/>
      <c r="D204" s="214" t="s">
        <v>145</v>
      </c>
      <c r="E204" s="225" t="s">
        <v>1</v>
      </c>
      <c r="F204" s="226" t="s">
        <v>323</v>
      </c>
      <c r="G204" s="224"/>
      <c r="H204" s="227">
        <v>0.20000000000000001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AT204" s="233" t="s">
        <v>145</v>
      </c>
      <c r="AU204" s="233" t="s">
        <v>143</v>
      </c>
      <c r="AV204" s="12" t="s">
        <v>143</v>
      </c>
      <c r="AW204" s="12" t="s">
        <v>36</v>
      </c>
      <c r="AX204" s="12" t="s">
        <v>82</v>
      </c>
      <c r="AY204" s="233" t="s">
        <v>134</v>
      </c>
    </row>
    <row r="205" s="10" customFormat="1" ht="22.8" customHeight="1">
      <c r="B205" s="184"/>
      <c r="C205" s="185"/>
      <c r="D205" s="186" t="s">
        <v>73</v>
      </c>
      <c r="E205" s="198" t="s">
        <v>324</v>
      </c>
      <c r="F205" s="198" t="s">
        <v>325</v>
      </c>
      <c r="G205" s="185"/>
      <c r="H205" s="185"/>
      <c r="I205" s="188"/>
      <c r="J205" s="199">
        <f>BK205</f>
        <v>0</v>
      </c>
      <c r="K205" s="185"/>
      <c r="L205" s="190"/>
      <c r="M205" s="191"/>
      <c r="N205" s="192"/>
      <c r="O205" s="192"/>
      <c r="P205" s="193">
        <f>SUM(P206:P210)</f>
        <v>0</v>
      </c>
      <c r="Q205" s="192"/>
      <c r="R205" s="193">
        <f>SUM(R206:R210)</f>
        <v>0</v>
      </c>
      <c r="S205" s="192"/>
      <c r="T205" s="194">
        <f>SUM(T206:T210)</f>
        <v>0</v>
      </c>
      <c r="AR205" s="195" t="s">
        <v>82</v>
      </c>
      <c r="AT205" s="196" t="s">
        <v>73</v>
      </c>
      <c r="AU205" s="196" t="s">
        <v>82</v>
      </c>
      <c r="AY205" s="195" t="s">
        <v>134</v>
      </c>
      <c r="BK205" s="197">
        <f>SUM(BK206:BK210)</f>
        <v>0</v>
      </c>
    </row>
    <row r="206" s="1" customFormat="1" ht="16.5" customHeight="1">
      <c r="B206" s="36"/>
      <c r="C206" s="200" t="s">
        <v>326</v>
      </c>
      <c r="D206" s="200" t="s">
        <v>137</v>
      </c>
      <c r="E206" s="201" t="s">
        <v>327</v>
      </c>
      <c r="F206" s="202" t="s">
        <v>328</v>
      </c>
      <c r="G206" s="203" t="s">
        <v>329</v>
      </c>
      <c r="H206" s="204">
        <v>8.2880000000000003</v>
      </c>
      <c r="I206" s="205"/>
      <c r="J206" s="206">
        <f>ROUND(I206*H206,2)</f>
        <v>0</v>
      </c>
      <c r="K206" s="202" t="s">
        <v>141</v>
      </c>
      <c r="L206" s="41"/>
      <c r="M206" s="207" t="s">
        <v>1</v>
      </c>
      <c r="N206" s="208" t="s">
        <v>46</v>
      </c>
      <c r="O206" s="77"/>
      <c r="P206" s="209">
        <f>O206*H206</f>
        <v>0</v>
      </c>
      <c r="Q206" s="209">
        <v>0</v>
      </c>
      <c r="R206" s="209">
        <f>Q206*H206</f>
        <v>0</v>
      </c>
      <c r="S206" s="209">
        <v>0</v>
      </c>
      <c r="T206" s="210">
        <f>S206*H206</f>
        <v>0</v>
      </c>
      <c r="AR206" s="15" t="s">
        <v>142</v>
      </c>
      <c r="AT206" s="15" t="s">
        <v>137</v>
      </c>
      <c r="AU206" s="15" t="s">
        <v>143</v>
      </c>
      <c r="AY206" s="15" t="s">
        <v>134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5" t="s">
        <v>143</v>
      </c>
      <c r="BK206" s="211">
        <f>ROUND(I206*H206,2)</f>
        <v>0</v>
      </c>
      <c r="BL206" s="15" t="s">
        <v>142</v>
      </c>
      <c r="BM206" s="15" t="s">
        <v>330</v>
      </c>
    </row>
    <row r="207" s="1" customFormat="1" ht="16.5" customHeight="1">
      <c r="B207" s="36"/>
      <c r="C207" s="200" t="s">
        <v>331</v>
      </c>
      <c r="D207" s="200" t="s">
        <v>137</v>
      </c>
      <c r="E207" s="201" t="s">
        <v>332</v>
      </c>
      <c r="F207" s="202" t="s">
        <v>333</v>
      </c>
      <c r="G207" s="203" t="s">
        <v>329</v>
      </c>
      <c r="H207" s="204">
        <v>8.2880000000000003</v>
      </c>
      <c r="I207" s="205"/>
      <c r="J207" s="206">
        <f>ROUND(I207*H207,2)</f>
        <v>0</v>
      </c>
      <c r="K207" s="202" t="s">
        <v>141</v>
      </c>
      <c r="L207" s="41"/>
      <c r="M207" s="207" t="s">
        <v>1</v>
      </c>
      <c r="N207" s="208" t="s">
        <v>46</v>
      </c>
      <c r="O207" s="77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10">
        <f>S207*H207</f>
        <v>0</v>
      </c>
      <c r="AR207" s="15" t="s">
        <v>142</v>
      </c>
      <c r="AT207" s="15" t="s">
        <v>137</v>
      </c>
      <c r="AU207" s="15" t="s">
        <v>143</v>
      </c>
      <c r="AY207" s="15" t="s">
        <v>134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5" t="s">
        <v>143</v>
      </c>
      <c r="BK207" s="211">
        <f>ROUND(I207*H207,2)</f>
        <v>0</v>
      </c>
      <c r="BL207" s="15" t="s">
        <v>142</v>
      </c>
      <c r="BM207" s="15" t="s">
        <v>334</v>
      </c>
    </row>
    <row r="208" s="1" customFormat="1" ht="16.5" customHeight="1">
      <c r="B208" s="36"/>
      <c r="C208" s="200" t="s">
        <v>335</v>
      </c>
      <c r="D208" s="200" t="s">
        <v>137</v>
      </c>
      <c r="E208" s="201" t="s">
        <v>336</v>
      </c>
      <c r="F208" s="202" t="s">
        <v>337</v>
      </c>
      <c r="G208" s="203" t="s">
        <v>329</v>
      </c>
      <c r="H208" s="204">
        <v>166.905</v>
      </c>
      <c r="I208" s="205"/>
      <c r="J208" s="206">
        <f>ROUND(I208*H208,2)</f>
        <v>0</v>
      </c>
      <c r="K208" s="202" t="s">
        <v>141</v>
      </c>
      <c r="L208" s="41"/>
      <c r="M208" s="207" t="s">
        <v>1</v>
      </c>
      <c r="N208" s="208" t="s">
        <v>46</v>
      </c>
      <c r="O208" s="77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AR208" s="15" t="s">
        <v>142</v>
      </c>
      <c r="AT208" s="15" t="s">
        <v>137</v>
      </c>
      <c r="AU208" s="15" t="s">
        <v>143</v>
      </c>
      <c r="AY208" s="15" t="s">
        <v>134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5" t="s">
        <v>143</v>
      </c>
      <c r="BK208" s="211">
        <f>ROUND(I208*H208,2)</f>
        <v>0</v>
      </c>
      <c r="BL208" s="15" t="s">
        <v>142</v>
      </c>
      <c r="BM208" s="15" t="s">
        <v>338</v>
      </c>
    </row>
    <row r="209" s="12" customFormat="1">
      <c r="B209" s="223"/>
      <c r="C209" s="224"/>
      <c r="D209" s="214" t="s">
        <v>145</v>
      </c>
      <c r="E209" s="225" t="s">
        <v>1</v>
      </c>
      <c r="F209" s="226" t="s">
        <v>339</v>
      </c>
      <c r="G209" s="224"/>
      <c r="H209" s="227">
        <v>166.905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AT209" s="233" t="s">
        <v>145</v>
      </c>
      <c r="AU209" s="233" t="s">
        <v>143</v>
      </c>
      <c r="AV209" s="12" t="s">
        <v>143</v>
      </c>
      <c r="AW209" s="12" t="s">
        <v>36</v>
      </c>
      <c r="AX209" s="12" t="s">
        <v>82</v>
      </c>
      <c r="AY209" s="233" t="s">
        <v>134</v>
      </c>
    </row>
    <row r="210" s="1" customFormat="1" ht="16.5" customHeight="1">
      <c r="B210" s="36"/>
      <c r="C210" s="200" t="s">
        <v>340</v>
      </c>
      <c r="D210" s="200" t="s">
        <v>137</v>
      </c>
      <c r="E210" s="201" t="s">
        <v>341</v>
      </c>
      <c r="F210" s="202" t="s">
        <v>342</v>
      </c>
      <c r="G210" s="203" t="s">
        <v>329</v>
      </c>
      <c r="H210" s="204">
        <v>8.2880000000000003</v>
      </c>
      <c r="I210" s="205"/>
      <c r="J210" s="206">
        <f>ROUND(I210*H210,2)</f>
        <v>0</v>
      </c>
      <c r="K210" s="202" t="s">
        <v>141</v>
      </c>
      <c r="L210" s="41"/>
      <c r="M210" s="207" t="s">
        <v>1</v>
      </c>
      <c r="N210" s="208" t="s">
        <v>46</v>
      </c>
      <c r="O210" s="77"/>
      <c r="P210" s="209">
        <f>O210*H210</f>
        <v>0</v>
      </c>
      <c r="Q210" s="209">
        <v>0</v>
      </c>
      <c r="R210" s="209">
        <f>Q210*H210</f>
        <v>0</v>
      </c>
      <c r="S210" s="209">
        <v>0</v>
      </c>
      <c r="T210" s="210">
        <f>S210*H210</f>
        <v>0</v>
      </c>
      <c r="AR210" s="15" t="s">
        <v>142</v>
      </c>
      <c r="AT210" s="15" t="s">
        <v>137</v>
      </c>
      <c r="AU210" s="15" t="s">
        <v>143</v>
      </c>
      <c r="AY210" s="15" t="s">
        <v>134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5" t="s">
        <v>143</v>
      </c>
      <c r="BK210" s="211">
        <f>ROUND(I210*H210,2)</f>
        <v>0</v>
      </c>
      <c r="BL210" s="15" t="s">
        <v>142</v>
      </c>
      <c r="BM210" s="15" t="s">
        <v>343</v>
      </c>
    </row>
    <row r="211" s="10" customFormat="1" ht="22.8" customHeight="1">
      <c r="B211" s="184"/>
      <c r="C211" s="185"/>
      <c r="D211" s="186" t="s">
        <v>73</v>
      </c>
      <c r="E211" s="198" t="s">
        <v>344</v>
      </c>
      <c r="F211" s="198" t="s">
        <v>345</v>
      </c>
      <c r="G211" s="185"/>
      <c r="H211" s="185"/>
      <c r="I211" s="188"/>
      <c r="J211" s="199">
        <f>BK211</f>
        <v>0</v>
      </c>
      <c r="K211" s="185"/>
      <c r="L211" s="190"/>
      <c r="M211" s="191"/>
      <c r="N211" s="192"/>
      <c r="O211" s="192"/>
      <c r="P211" s="193">
        <f>P212</f>
        <v>0</v>
      </c>
      <c r="Q211" s="192"/>
      <c r="R211" s="193">
        <f>R212</f>
        <v>0</v>
      </c>
      <c r="S211" s="192"/>
      <c r="T211" s="194">
        <f>T212</f>
        <v>0</v>
      </c>
      <c r="AR211" s="195" t="s">
        <v>82</v>
      </c>
      <c r="AT211" s="196" t="s">
        <v>73</v>
      </c>
      <c r="AU211" s="196" t="s">
        <v>82</v>
      </c>
      <c r="AY211" s="195" t="s">
        <v>134</v>
      </c>
      <c r="BK211" s="197">
        <f>BK212</f>
        <v>0</v>
      </c>
    </row>
    <row r="212" s="1" customFormat="1" ht="16.5" customHeight="1">
      <c r="B212" s="36"/>
      <c r="C212" s="200" t="s">
        <v>346</v>
      </c>
      <c r="D212" s="200" t="s">
        <v>137</v>
      </c>
      <c r="E212" s="201" t="s">
        <v>347</v>
      </c>
      <c r="F212" s="202" t="s">
        <v>348</v>
      </c>
      <c r="G212" s="203" t="s">
        <v>329</v>
      </c>
      <c r="H212" s="204">
        <v>8.5329999999999995</v>
      </c>
      <c r="I212" s="205"/>
      <c r="J212" s="206">
        <f>ROUND(I212*H212,2)</f>
        <v>0</v>
      </c>
      <c r="K212" s="202" t="s">
        <v>141</v>
      </c>
      <c r="L212" s="41"/>
      <c r="M212" s="207" t="s">
        <v>1</v>
      </c>
      <c r="N212" s="208" t="s">
        <v>46</v>
      </c>
      <c r="O212" s="77"/>
      <c r="P212" s="209">
        <f>O212*H212</f>
        <v>0</v>
      </c>
      <c r="Q212" s="209">
        <v>0</v>
      </c>
      <c r="R212" s="209">
        <f>Q212*H212</f>
        <v>0</v>
      </c>
      <c r="S212" s="209">
        <v>0</v>
      </c>
      <c r="T212" s="210">
        <f>S212*H212</f>
        <v>0</v>
      </c>
      <c r="AR212" s="15" t="s">
        <v>142</v>
      </c>
      <c r="AT212" s="15" t="s">
        <v>137</v>
      </c>
      <c r="AU212" s="15" t="s">
        <v>143</v>
      </c>
      <c r="AY212" s="15" t="s">
        <v>134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15" t="s">
        <v>143</v>
      </c>
      <c r="BK212" s="211">
        <f>ROUND(I212*H212,2)</f>
        <v>0</v>
      </c>
      <c r="BL212" s="15" t="s">
        <v>142</v>
      </c>
      <c r="BM212" s="15" t="s">
        <v>349</v>
      </c>
    </row>
    <row r="213" s="10" customFormat="1" ht="25.92" customHeight="1">
      <c r="B213" s="184"/>
      <c r="C213" s="185"/>
      <c r="D213" s="186" t="s">
        <v>73</v>
      </c>
      <c r="E213" s="187" t="s">
        <v>350</v>
      </c>
      <c r="F213" s="187" t="s">
        <v>351</v>
      </c>
      <c r="G213" s="185"/>
      <c r="H213" s="185"/>
      <c r="I213" s="188"/>
      <c r="J213" s="189">
        <f>BK213</f>
        <v>0</v>
      </c>
      <c r="K213" s="185"/>
      <c r="L213" s="190"/>
      <c r="M213" s="191"/>
      <c r="N213" s="192"/>
      <c r="O213" s="192"/>
      <c r="P213" s="193">
        <f>P214+P222+P225+P234+P244+P260+P262+P271+P284+P287+P296+P314+P327+P346+P357+P360</f>
        <v>0</v>
      </c>
      <c r="Q213" s="192"/>
      <c r="R213" s="193">
        <f>R214+R222+R225+R234+R244+R260+R262+R271+R284+R287+R296+R314+R327+R346+R357+R360</f>
        <v>1.4972960199999998</v>
      </c>
      <c r="S213" s="192"/>
      <c r="T213" s="194">
        <f>T214+T222+T225+T234+T244+T260+T262+T271+T284+T287+T296+T314+T327+T346+T357+T360</f>
        <v>0.80675273999999997</v>
      </c>
      <c r="AR213" s="195" t="s">
        <v>143</v>
      </c>
      <c r="AT213" s="196" t="s">
        <v>73</v>
      </c>
      <c r="AU213" s="196" t="s">
        <v>74</v>
      </c>
      <c r="AY213" s="195" t="s">
        <v>134</v>
      </c>
      <c r="BK213" s="197">
        <f>BK214+BK222+BK225+BK234+BK244+BK260+BK262+BK271+BK284+BK287+BK296+BK314+BK327+BK346+BK357+BK360</f>
        <v>0</v>
      </c>
    </row>
    <row r="214" s="10" customFormat="1" ht="22.8" customHeight="1">
      <c r="B214" s="184"/>
      <c r="C214" s="185"/>
      <c r="D214" s="186" t="s">
        <v>73</v>
      </c>
      <c r="E214" s="198" t="s">
        <v>352</v>
      </c>
      <c r="F214" s="198" t="s">
        <v>353</v>
      </c>
      <c r="G214" s="185"/>
      <c r="H214" s="185"/>
      <c r="I214" s="188"/>
      <c r="J214" s="199">
        <f>BK214</f>
        <v>0</v>
      </c>
      <c r="K214" s="185"/>
      <c r="L214" s="190"/>
      <c r="M214" s="191"/>
      <c r="N214" s="192"/>
      <c r="O214" s="192"/>
      <c r="P214" s="193">
        <f>SUM(P215:P221)</f>
        <v>0</v>
      </c>
      <c r="Q214" s="192"/>
      <c r="R214" s="193">
        <f>SUM(R215:R221)</f>
        <v>0.14275942</v>
      </c>
      <c r="S214" s="192"/>
      <c r="T214" s="194">
        <f>SUM(T215:T221)</f>
        <v>0</v>
      </c>
      <c r="AR214" s="195" t="s">
        <v>143</v>
      </c>
      <c r="AT214" s="196" t="s">
        <v>73</v>
      </c>
      <c r="AU214" s="196" t="s">
        <v>82</v>
      </c>
      <c r="AY214" s="195" t="s">
        <v>134</v>
      </c>
      <c r="BK214" s="197">
        <f>SUM(BK215:BK221)</f>
        <v>0</v>
      </c>
    </row>
    <row r="215" s="1" customFormat="1" ht="16.5" customHeight="1">
      <c r="B215" s="36"/>
      <c r="C215" s="200" t="s">
        <v>354</v>
      </c>
      <c r="D215" s="200" t="s">
        <v>137</v>
      </c>
      <c r="E215" s="201" t="s">
        <v>355</v>
      </c>
      <c r="F215" s="202" t="s">
        <v>356</v>
      </c>
      <c r="G215" s="203" t="s">
        <v>168</v>
      </c>
      <c r="H215" s="204">
        <v>4.7279999999999998</v>
      </c>
      <c r="I215" s="205"/>
      <c r="J215" s="206">
        <f>ROUND(I215*H215,2)</f>
        <v>0</v>
      </c>
      <c r="K215" s="202" t="s">
        <v>141</v>
      </c>
      <c r="L215" s="41"/>
      <c r="M215" s="207" t="s">
        <v>1</v>
      </c>
      <c r="N215" s="208" t="s">
        <v>46</v>
      </c>
      <c r="O215" s="77"/>
      <c r="P215" s="209">
        <f>O215*H215</f>
        <v>0</v>
      </c>
      <c r="Q215" s="209">
        <v>0.0060000000000000001</v>
      </c>
      <c r="R215" s="209">
        <f>Q215*H215</f>
        <v>0.028368000000000001</v>
      </c>
      <c r="S215" s="209">
        <v>0</v>
      </c>
      <c r="T215" s="210">
        <f>S215*H215</f>
        <v>0</v>
      </c>
      <c r="AR215" s="15" t="s">
        <v>219</v>
      </c>
      <c r="AT215" s="15" t="s">
        <v>137</v>
      </c>
      <c r="AU215" s="15" t="s">
        <v>143</v>
      </c>
      <c r="AY215" s="15" t="s">
        <v>134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15" t="s">
        <v>143</v>
      </c>
      <c r="BK215" s="211">
        <f>ROUND(I215*H215,2)</f>
        <v>0</v>
      </c>
      <c r="BL215" s="15" t="s">
        <v>219</v>
      </c>
      <c r="BM215" s="15" t="s">
        <v>357</v>
      </c>
    </row>
    <row r="216" s="12" customFormat="1">
      <c r="B216" s="223"/>
      <c r="C216" s="224"/>
      <c r="D216" s="214" t="s">
        <v>145</v>
      </c>
      <c r="E216" s="225" t="s">
        <v>1</v>
      </c>
      <c r="F216" s="226" t="s">
        <v>358</v>
      </c>
      <c r="G216" s="224"/>
      <c r="H216" s="227">
        <v>4.7279999999999998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145</v>
      </c>
      <c r="AU216" s="233" t="s">
        <v>143</v>
      </c>
      <c r="AV216" s="12" t="s">
        <v>143</v>
      </c>
      <c r="AW216" s="12" t="s">
        <v>36</v>
      </c>
      <c r="AX216" s="12" t="s">
        <v>74</v>
      </c>
      <c r="AY216" s="233" t="s">
        <v>134</v>
      </c>
    </row>
    <row r="217" s="13" customFormat="1">
      <c r="B217" s="234"/>
      <c r="C217" s="235"/>
      <c r="D217" s="214" t="s">
        <v>145</v>
      </c>
      <c r="E217" s="236" t="s">
        <v>1</v>
      </c>
      <c r="F217" s="237" t="s">
        <v>173</v>
      </c>
      <c r="G217" s="235"/>
      <c r="H217" s="238">
        <v>4.7279999999999998</v>
      </c>
      <c r="I217" s="239"/>
      <c r="J217" s="235"/>
      <c r="K217" s="235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145</v>
      </c>
      <c r="AU217" s="244" t="s">
        <v>143</v>
      </c>
      <c r="AV217" s="13" t="s">
        <v>142</v>
      </c>
      <c r="AW217" s="13" t="s">
        <v>36</v>
      </c>
      <c r="AX217" s="13" t="s">
        <v>82</v>
      </c>
      <c r="AY217" s="244" t="s">
        <v>134</v>
      </c>
    </row>
    <row r="218" s="1" customFormat="1" ht="16.5" customHeight="1">
      <c r="B218" s="36"/>
      <c r="C218" s="200" t="s">
        <v>359</v>
      </c>
      <c r="D218" s="200" t="s">
        <v>137</v>
      </c>
      <c r="E218" s="201" t="s">
        <v>360</v>
      </c>
      <c r="F218" s="202" t="s">
        <v>361</v>
      </c>
      <c r="G218" s="203" t="s">
        <v>168</v>
      </c>
      <c r="H218" s="204">
        <v>18.722000000000001</v>
      </c>
      <c r="I218" s="205"/>
      <c r="J218" s="206">
        <f>ROUND(I218*H218,2)</f>
        <v>0</v>
      </c>
      <c r="K218" s="202" t="s">
        <v>141</v>
      </c>
      <c r="L218" s="41"/>
      <c r="M218" s="207" t="s">
        <v>1</v>
      </c>
      <c r="N218" s="208" t="s">
        <v>46</v>
      </c>
      <c r="O218" s="77"/>
      <c r="P218" s="209">
        <f>O218*H218</f>
        <v>0</v>
      </c>
      <c r="Q218" s="209">
        <v>0.00611</v>
      </c>
      <c r="R218" s="209">
        <f>Q218*H218</f>
        <v>0.11439142000000001</v>
      </c>
      <c r="S218" s="209">
        <v>0</v>
      </c>
      <c r="T218" s="210">
        <f>S218*H218</f>
        <v>0</v>
      </c>
      <c r="AR218" s="15" t="s">
        <v>219</v>
      </c>
      <c r="AT218" s="15" t="s">
        <v>137</v>
      </c>
      <c r="AU218" s="15" t="s">
        <v>143</v>
      </c>
      <c r="AY218" s="15" t="s">
        <v>134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5" t="s">
        <v>143</v>
      </c>
      <c r="BK218" s="211">
        <f>ROUND(I218*H218,2)</f>
        <v>0</v>
      </c>
      <c r="BL218" s="15" t="s">
        <v>219</v>
      </c>
      <c r="BM218" s="15" t="s">
        <v>362</v>
      </c>
    </row>
    <row r="219" s="12" customFormat="1">
      <c r="B219" s="223"/>
      <c r="C219" s="224"/>
      <c r="D219" s="214" t="s">
        <v>145</v>
      </c>
      <c r="E219" s="225" t="s">
        <v>1</v>
      </c>
      <c r="F219" s="226" t="s">
        <v>363</v>
      </c>
      <c r="G219" s="224"/>
      <c r="H219" s="227">
        <v>18.722000000000001</v>
      </c>
      <c r="I219" s="228"/>
      <c r="J219" s="224"/>
      <c r="K219" s="224"/>
      <c r="L219" s="229"/>
      <c r="M219" s="230"/>
      <c r="N219" s="231"/>
      <c r="O219" s="231"/>
      <c r="P219" s="231"/>
      <c r="Q219" s="231"/>
      <c r="R219" s="231"/>
      <c r="S219" s="231"/>
      <c r="T219" s="232"/>
      <c r="AT219" s="233" t="s">
        <v>145</v>
      </c>
      <c r="AU219" s="233" t="s">
        <v>143</v>
      </c>
      <c r="AV219" s="12" t="s">
        <v>143</v>
      </c>
      <c r="AW219" s="12" t="s">
        <v>36</v>
      </c>
      <c r="AX219" s="12" t="s">
        <v>74</v>
      </c>
      <c r="AY219" s="233" t="s">
        <v>134</v>
      </c>
    </row>
    <row r="220" s="13" customFormat="1">
      <c r="B220" s="234"/>
      <c r="C220" s="235"/>
      <c r="D220" s="214" t="s">
        <v>145</v>
      </c>
      <c r="E220" s="236" t="s">
        <v>1</v>
      </c>
      <c r="F220" s="237" t="s">
        <v>173</v>
      </c>
      <c r="G220" s="235"/>
      <c r="H220" s="238">
        <v>18.722000000000001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AT220" s="244" t="s">
        <v>145</v>
      </c>
      <c r="AU220" s="244" t="s">
        <v>143</v>
      </c>
      <c r="AV220" s="13" t="s">
        <v>142</v>
      </c>
      <c r="AW220" s="13" t="s">
        <v>36</v>
      </c>
      <c r="AX220" s="13" t="s">
        <v>82</v>
      </c>
      <c r="AY220" s="244" t="s">
        <v>134</v>
      </c>
    </row>
    <row r="221" s="1" customFormat="1" ht="16.5" customHeight="1">
      <c r="B221" s="36"/>
      <c r="C221" s="200" t="s">
        <v>364</v>
      </c>
      <c r="D221" s="200" t="s">
        <v>137</v>
      </c>
      <c r="E221" s="201" t="s">
        <v>365</v>
      </c>
      <c r="F221" s="202" t="s">
        <v>366</v>
      </c>
      <c r="G221" s="203" t="s">
        <v>367</v>
      </c>
      <c r="H221" s="255"/>
      <c r="I221" s="205"/>
      <c r="J221" s="206">
        <f>ROUND(I221*H221,2)</f>
        <v>0</v>
      </c>
      <c r="K221" s="202" t="s">
        <v>141</v>
      </c>
      <c r="L221" s="41"/>
      <c r="M221" s="207" t="s">
        <v>1</v>
      </c>
      <c r="N221" s="208" t="s">
        <v>46</v>
      </c>
      <c r="O221" s="77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AR221" s="15" t="s">
        <v>219</v>
      </c>
      <c r="AT221" s="15" t="s">
        <v>137</v>
      </c>
      <c r="AU221" s="15" t="s">
        <v>143</v>
      </c>
      <c r="AY221" s="15" t="s">
        <v>134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5" t="s">
        <v>143</v>
      </c>
      <c r="BK221" s="211">
        <f>ROUND(I221*H221,2)</f>
        <v>0</v>
      </c>
      <c r="BL221" s="15" t="s">
        <v>219</v>
      </c>
      <c r="BM221" s="15" t="s">
        <v>368</v>
      </c>
    </row>
    <row r="222" s="10" customFormat="1" ht="22.8" customHeight="1">
      <c r="B222" s="184"/>
      <c r="C222" s="185"/>
      <c r="D222" s="186" t="s">
        <v>73</v>
      </c>
      <c r="E222" s="198" t="s">
        <v>369</v>
      </c>
      <c r="F222" s="198" t="s">
        <v>370</v>
      </c>
      <c r="G222" s="185"/>
      <c r="H222" s="185"/>
      <c r="I222" s="188"/>
      <c r="J222" s="199">
        <f>BK222</f>
        <v>0</v>
      </c>
      <c r="K222" s="185"/>
      <c r="L222" s="190"/>
      <c r="M222" s="191"/>
      <c r="N222" s="192"/>
      <c r="O222" s="192"/>
      <c r="P222" s="193">
        <f>SUM(P223:P224)</f>
        <v>0</v>
      </c>
      <c r="Q222" s="192"/>
      <c r="R222" s="193">
        <f>SUM(R223:R224)</f>
        <v>0</v>
      </c>
      <c r="S222" s="192"/>
      <c r="T222" s="194">
        <f>SUM(T223:T224)</f>
        <v>0</v>
      </c>
      <c r="AR222" s="195" t="s">
        <v>143</v>
      </c>
      <c r="AT222" s="196" t="s">
        <v>73</v>
      </c>
      <c r="AU222" s="196" t="s">
        <v>82</v>
      </c>
      <c r="AY222" s="195" t="s">
        <v>134</v>
      </c>
      <c r="BK222" s="197">
        <f>SUM(BK223:BK224)</f>
        <v>0</v>
      </c>
    </row>
    <row r="223" s="1" customFormat="1" ht="16.5" customHeight="1">
      <c r="B223" s="36"/>
      <c r="C223" s="200" t="s">
        <v>371</v>
      </c>
      <c r="D223" s="200" t="s">
        <v>137</v>
      </c>
      <c r="E223" s="201" t="s">
        <v>372</v>
      </c>
      <c r="F223" s="202" t="s">
        <v>373</v>
      </c>
      <c r="G223" s="203" t="s">
        <v>161</v>
      </c>
      <c r="H223" s="204">
        <v>20</v>
      </c>
      <c r="I223" s="205"/>
      <c r="J223" s="206">
        <f>ROUND(I223*H223,2)</f>
        <v>0</v>
      </c>
      <c r="K223" s="202" t="s">
        <v>1</v>
      </c>
      <c r="L223" s="41"/>
      <c r="M223" s="207" t="s">
        <v>1</v>
      </c>
      <c r="N223" s="208" t="s">
        <v>46</v>
      </c>
      <c r="O223" s="77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AR223" s="15" t="s">
        <v>219</v>
      </c>
      <c r="AT223" s="15" t="s">
        <v>137</v>
      </c>
      <c r="AU223" s="15" t="s">
        <v>143</v>
      </c>
      <c r="AY223" s="15" t="s">
        <v>134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5" t="s">
        <v>143</v>
      </c>
      <c r="BK223" s="211">
        <f>ROUND(I223*H223,2)</f>
        <v>0</v>
      </c>
      <c r="BL223" s="15" t="s">
        <v>219</v>
      </c>
      <c r="BM223" s="15" t="s">
        <v>374</v>
      </c>
    </row>
    <row r="224" s="1" customFormat="1" ht="16.5" customHeight="1">
      <c r="B224" s="36"/>
      <c r="C224" s="200" t="s">
        <v>375</v>
      </c>
      <c r="D224" s="200" t="s">
        <v>137</v>
      </c>
      <c r="E224" s="201" t="s">
        <v>376</v>
      </c>
      <c r="F224" s="202" t="s">
        <v>377</v>
      </c>
      <c r="G224" s="203" t="s">
        <v>367</v>
      </c>
      <c r="H224" s="255"/>
      <c r="I224" s="205"/>
      <c r="J224" s="206">
        <f>ROUND(I224*H224,2)</f>
        <v>0</v>
      </c>
      <c r="K224" s="202" t="s">
        <v>141</v>
      </c>
      <c r="L224" s="41"/>
      <c r="M224" s="207" t="s">
        <v>1</v>
      </c>
      <c r="N224" s="208" t="s">
        <v>46</v>
      </c>
      <c r="O224" s="77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AR224" s="15" t="s">
        <v>219</v>
      </c>
      <c r="AT224" s="15" t="s">
        <v>137</v>
      </c>
      <c r="AU224" s="15" t="s">
        <v>143</v>
      </c>
      <c r="AY224" s="15" t="s">
        <v>134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5" t="s">
        <v>143</v>
      </c>
      <c r="BK224" s="211">
        <f>ROUND(I224*H224,2)</f>
        <v>0</v>
      </c>
      <c r="BL224" s="15" t="s">
        <v>219</v>
      </c>
      <c r="BM224" s="15" t="s">
        <v>378</v>
      </c>
    </row>
    <row r="225" s="10" customFormat="1" ht="22.8" customHeight="1">
      <c r="B225" s="184"/>
      <c r="C225" s="185"/>
      <c r="D225" s="186" t="s">
        <v>73</v>
      </c>
      <c r="E225" s="198" t="s">
        <v>379</v>
      </c>
      <c r="F225" s="198" t="s">
        <v>380</v>
      </c>
      <c r="G225" s="185"/>
      <c r="H225" s="185"/>
      <c r="I225" s="188"/>
      <c r="J225" s="199">
        <f>BK225</f>
        <v>0</v>
      </c>
      <c r="K225" s="185"/>
      <c r="L225" s="190"/>
      <c r="M225" s="191"/>
      <c r="N225" s="192"/>
      <c r="O225" s="192"/>
      <c r="P225" s="193">
        <f>SUM(P226:P233)</f>
        <v>0</v>
      </c>
      <c r="Q225" s="192"/>
      <c r="R225" s="193">
        <f>SUM(R226:R233)</f>
        <v>0.0086190000000000017</v>
      </c>
      <c r="S225" s="192"/>
      <c r="T225" s="194">
        <f>SUM(T226:T233)</f>
        <v>0</v>
      </c>
      <c r="AR225" s="195" t="s">
        <v>143</v>
      </c>
      <c r="AT225" s="196" t="s">
        <v>73</v>
      </c>
      <c r="AU225" s="196" t="s">
        <v>82</v>
      </c>
      <c r="AY225" s="195" t="s">
        <v>134</v>
      </c>
      <c r="BK225" s="197">
        <f>SUM(BK226:BK233)</f>
        <v>0</v>
      </c>
    </row>
    <row r="226" s="1" customFormat="1" ht="16.5" customHeight="1">
      <c r="B226" s="36"/>
      <c r="C226" s="200" t="s">
        <v>381</v>
      </c>
      <c r="D226" s="200" t="s">
        <v>137</v>
      </c>
      <c r="E226" s="201" t="s">
        <v>382</v>
      </c>
      <c r="F226" s="202" t="s">
        <v>383</v>
      </c>
      <c r="G226" s="203" t="s">
        <v>161</v>
      </c>
      <c r="H226" s="204">
        <v>1.25</v>
      </c>
      <c r="I226" s="205"/>
      <c r="J226" s="206">
        <f>ROUND(I226*H226,2)</f>
        <v>0</v>
      </c>
      <c r="K226" s="202" t="s">
        <v>141</v>
      </c>
      <c r="L226" s="41"/>
      <c r="M226" s="207" t="s">
        <v>1</v>
      </c>
      <c r="N226" s="208" t="s">
        <v>46</v>
      </c>
      <c r="O226" s="77"/>
      <c r="P226" s="209">
        <f>O226*H226</f>
        <v>0</v>
      </c>
      <c r="Q226" s="209">
        <v>0.0012600000000000001</v>
      </c>
      <c r="R226" s="209">
        <f>Q226*H226</f>
        <v>0.001575</v>
      </c>
      <c r="S226" s="209">
        <v>0</v>
      </c>
      <c r="T226" s="210">
        <f>S226*H226</f>
        <v>0</v>
      </c>
      <c r="AR226" s="15" t="s">
        <v>219</v>
      </c>
      <c r="AT226" s="15" t="s">
        <v>137</v>
      </c>
      <c r="AU226" s="15" t="s">
        <v>143</v>
      </c>
      <c r="AY226" s="15" t="s">
        <v>134</v>
      </c>
      <c r="BE226" s="211">
        <f>IF(N226="základní",J226,0)</f>
        <v>0</v>
      </c>
      <c r="BF226" s="211">
        <f>IF(N226="snížená",J226,0)</f>
        <v>0</v>
      </c>
      <c r="BG226" s="211">
        <f>IF(N226="zákl. přenesená",J226,0)</f>
        <v>0</v>
      </c>
      <c r="BH226" s="211">
        <f>IF(N226="sníž. přenesená",J226,0)</f>
        <v>0</v>
      </c>
      <c r="BI226" s="211">
        <f>IF(N226="nulová",J226,0)</f>
        <v>0</v>
      </c>
      <c r="BJ226" s="15" t="s">
        <v>143</v>
      </c>
      <c r="BK226" s="211">
        <f>ROUND(I226*H226,2)</f>
        <v>0</v>
      </c>
      <c r="BL226" s="15" t="s">
        <v>219</v>
      </c>
      <c r="BM226" s="15" t="s">
        <v>384</v>
      </c>
    </row>
    <row r="227" s="12" customFormat="1">
      <c r="B227" s="223"/>
      <c r="C227" s="224"/>
      <c r="D227" s="214" t="s">
        <v>145</v>
      </c>
      <c r="E227" s="225" t="s">
        <v>1</v>
      </c>
      <c r="F227" s="226" t="s">
        <v>385</v>
      </c>
      <c r="G227" s="224"/>
      <c r="H227" s="227">
        <v>1.25</v>
      </c>
      <c r="I227" s="228"/>
      <c r="J227" s="224"/>
      <c r="K227" s="224"/>
      <c r="L227" s="229"/>
      <c r="M227" s="230"/>
      <c r="N227" s="231"/>
      <c r="O227" s="231"/>
      <c r="P227" s="231"/>
      <c r="Q227" s="231"/>
      <c r="R227" s="231"/>
      <c r="S227" s="231"/>
      <c r="T227" s="232"/>
      <c r="AT227" s="233" t="s">
        <v>145</v>
      </c>
      <c r="AU227" s="233" t="s">
        <v>143</v>
      </c>
      <c r="AV227" s="12" t="s">
        <v>143</v>
      </c>
      <c r="AW227" s="12" t="s">
        <v>36</v>
      </c>
      <c r="AX227" s="12" t="s">
        <v>82</v>
      </c>
      <c r="AY227" s="233" t="s">
        <v>134</v>
      </c>
    </row>
    <row r="228" s="1" customFormat="1" ht="16.5" customHeight="1">
      <c r="B228" s="36"/>
      <c r="C228" s="200" t="s">
        <v>386</v>
      </c>
      <c r="D228" s="200" t="s">
        <v>137</v>
      </c>
      <c r="E228" s="201" t="s">
        <v>387</v>
      </c>
      <c r="F228" s="202" t="s">
        <v>388</v>
      </c>
      <c r="G228" s="203" t="s">
        <v>161</v>
      </c>
      <c r="H228" s="204">
        <v>4.4000000000000004</v>
      </c>
      <c r="I228" s="205"/>
      <c r="J228" s="206">
        <f>ROUND(I228*H228,2)</f>
        <v>0</v>
      </c>
      <c r="K228" s="202" t="s">
        <v>141</v>
      </c>
      <c r="L228" s="41"/>
      <c r="M228" s="207" t="s">
        <v>1</v>
      </c>
      <c r="N228" s="208" t="s">
        <v>46</v>
      </c>
      <c r="O228" s="77"/>
      <c r="P228" s="209">
        <f>O228*H228</f>
        <v>0</v>
      </c>
      <c r="Q228" s="209">
        <v>0.00046000000000000001</v>
      </c>
      <c r="R228" s="209">
        <f>Q228*H228</f>
        <v>0.0020240000000000002</v>
      </c>
      <c r="S228" s="209">
        <v>0</v>
      </c>
      <c r="T228" s="210">
        <f>S228*H228</f>
        <v>0</v>
      </c>
      <c r="AR228" s="15" t="s">
        <v>219</v>
      </c>
      <c r="AT228" s="15" t="s">
        <v>137</v>
      </c>
      <c r="AU228" s="15" t="s">
        <v>143</v>
      </c>
      <c r="AY228" s="15" t="s">
        <v>134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5" t="s">
        <v>143</v>
      </c>
      <c r="BK228" s="211">
        <f>ROUND(I228*H228,2)</f>
        <v>0</v>
      </c>
      <c r="BL228" s="15" t="s">
        <v>219</v>
      </c>
      <c r="BM228" s="15" t="s">
        <v>389</v>
      </c>
    </row>
    <row r="229" s="12" customFormat="1">
      <c r="B229" s="223"/>
      <c r="C229" s="224"/>
      <c r="D229" s="214" t="s">
        <v>145</v>
      </c>
      <c r="E229" s="225" t="s">
        <v>1</v>
      </c>
      <c r="F229" s="226" t="s">
        <v>390</v>
      </c>
      <c r="G229" s="224"/>
      <c r="H229" s="227">
        <v>4.4000000000000004</v>
      </c>
      <c r="I229" s="228"/>
      <c r="J229" s="224"/>
      <c r="K229" s="224"/>
      <c r="L229" s="229"/>
      <c r="M229" s="230"/>
      <c r="N229" s="231"/>
      <c r="O229" s="231"/>
      <c r="P229" s="231"/>
      <c r="Q229" s="231"/>
      <c r="R229" s="231"/>
      <c r="S229" s="231"/>
      <c r="T229" s="232"/>
      <c r="AT229" s="233" t="s">
        <v>145</v>
      </c>
      <c r="AU229" s="233" t="s">
        <v>143</v>
      </c>
      <c r="AV229" s="12" t="s">
        <v>143</v>
      </c>
      <c r="AW229" s="12" t="s">
        <v>36</v>
      </c>
      <c r="AX229" s="12" t="s">
        <v>82</v>
      </c>
      <c r="AY229" s="233" t="s">
        <v>134</v>
      </c>
    </row>
    <row r="230" s="1" customFormat="1" ht="16.5" customHeight="1">
      <c r="B230" s="36"/>
      <c r="C230" s="200" t="s">
        <v>391</v>
      </c>
      <c r="D230" s="200" t="s">
        <v>137</v>
      </c>
      <c r="E230" s="201" t="s">
        <v>392</v>
      </c>
      <c r="F230" s="202" t="s">
        <v>393</v>
      </c>
      <c r="G230" s="203" t="s">
        <v>312</v>
      </c>
      <c r="H230" s="204">
        <v>1</v>
      </c>
      <c r="I230" s="205"/>
      <c r="J230" s="206">
        <f>ROUND(I230*H230,2)</f>
        <v>0</v>
      </c>
      <c r="K230" s="202" t="s">
        <v>1</v>
      </c>
      <c r="L230" s="41"/>
      <c r="M230" s="207" t="s">
        <v>1</v>
      </c>
      <c r="N230" s="208" t="s">
        <v>46</v>
      </c>
      <c r="O230" s="77"/>
      <c r="P230" s="209">
        <f>O230*H230</f>
        <v>0</v>
      </c>
      <c r="Q230" s="209">
        <v>0</v>
      </c>
      <c r="R230" s="209">
        <f>Q230*H230</f>
        <v>0</v>
      </c>
      <c r="S230" s="209">
        <v>0</v>
      </c>
      <c r="T230" s="210">
        <f>S230*H230</f>
        <v>0</v>
      </c>
      <c r="AR230" s="15" t="s">
        <v>219</v>
      </c>
      <c r="AT230" s="15" t="s">
        <v>137</v>
      </c>
      <c r="AU230" s="15" t="s">
        <v>143</v>
      </c>
      <c r="AY230" s="15" t="s">
        <v>134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15" t="s">
        <v>143</v>
      </c>
      <c r="BK230" s="211">
        <f>ROUND(I230*H230,2)</f>
        <v>0</v>
      </c>
      <c r="BL230" s="15" t="s">
        <v>219</v>
      </c>
      <c r="BM230" s="15" t="s">
        <v>394</v>
      </c>
    </row>
    <row r="231" s="1" customFormat="1" ht="16.5" customHeight="1">
      <c r="B231" s="36"/>
      <c r="C231" s="200" t="s">
        <v>395</v>
      </c>
      <c r="D231" s="200" t="s">
        <v>137</v>
      </c>
      <c r="E231" s="201" t="s">
        <v>396</v>
      </c>
      <c r="F231" s="202" t="s">
        <v>397</v>
      </c>
      <c r="G231" s="203" t="s">
        <v>150</v>
      </c>
      <c r="H231" s="204">
        <v>1</v>
      </c>
      <c r="I231" s="205"/>
      <c r="J231" s="206">
        <f>ROUND(I231*H231,2)</f>
        <v>0</v>
      </c>
      <c r="K231" s="202" t="s">
        <v>297</v>
      </c>
      <c r="L231" s="41"/>
      <c r="M231" s="207" t="s">
        <v>1</v>
      </c>
      <c r="N231" s="208" t="s">
        <v>46</v>
      </c>
      <c r="O231" s="77"/>
      <c r="P231" s="209">
        <f>O231*H231</f>
        <v>0</v>
      </c>
      <c r="Q231" s="209">
        <v>0.00062</v>
      </c>
      <c r="R231" s="209">
        <f>Q231*H231</f>
        <v>0.00062</v>
      </c>
      <c r="S231" s="209">
        <v>0</v>
      </c>
      <c r="T231" s="210">
        <f>S231*H231</f>
        <v>0</v>
      </c>
      <c r="AR231" s="15" t="s">
        <v>219</v>
      </c>
      <c r="AT231" s="15" t="s">
        <v>137</v>
      </c>
      <c r="AU231" s="15" t="s">
        <v>143</v>
      </c>
      <c r="AY231" s="15" t="s">
        <v>134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5" t="s">
        <v>143</v>
      </c>
      <c r="BK231" s="211">
        <f>ROUND(I231*H231,2)</f>
        <v>0</v>
      </c>
      <c r="BL231" s="15" t="s">
        <v>219</v>
      </c>
      <c r="BM231" s="15" t="s">
        <v>398</v>
      </c>
    </row>
    <row r="232" s="1" customFormat="1" ht="16.5" customHeight="1">
      <c r="B232" s="36"/>
      <c r="C232" s="245" t="s">
        <v>399</v>
      </c>
      <c r="D232" s="245" t="s">
        <v>274</v>
      </c>
      <c r="E232" s="246" t="s">
        <v>400</v>
      </c>
      <c r="F232" s="247" t="s">
        <v>401</v>
      </c>
      <c r="G232" s="248" t="s">
        <v>150</v>
      </c>
      <c r="H232" s="249">
        <v>1</v>
      </c>
      <c r="I232" s="250"/>
      <c r="J232" s="251">
        <f>ROUND(I232*H232,2)</f>
        <v>0</v>
      </c>
      <c r="K232" s="247" t="s">
        <v>297</v>
      </c>
      <c r="L232" s="252"/>
      <c r="M232" s="253" t="s">
        <v>1</v>
      </c>
      <c r="N232" s="254" t="s">
        <v>46</v>
      </c>
      <c r="O232" s="77"/>
      <c r="P232" s="209">
        <f>O232*H232</f>
        <v>0</v>
      </c>
      <c r="Q232" s="209">
        <v>0.0044000000000000003</v>
      </c>
      <c r="R232" s="209">
        <f>Q232*H232</f>
        <v>0.0044000000000000003</v>
      </c>
      <c r="S232" s="209">
        <v>0</v>
      </c>
      <c r="T232" s="210">
        <f>S232*H232</f>
        <v>0</v>
      </c>
      <c r="AR232" s="15" t="s">
        <v>314</v>
      </c>
      <c r="AT232" s="15" t="s">
        <v>274</v>
      </c>
      <c r="AU232" s="15" t="s">
        <v>143</v>
      </c>
      <c r="AY232" s="15" t="s">
        <v>134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5" t="s">
        <v>143</v>
      </c>
      <c r="BK232" s="211">
        <f>ROUND(I232*H232,2)</f>
        <v>0</v>
      </c>
      <c r="BL232" s="15" t="s">
        <v>219</v>
      </c>
      <c r="BM232" s="15" t="s">
        <v>402</v>
      </c>
    </row>
    <row r="233" s="1" customFormat="1" ht="16.5" customHeight="1">
      <c r="B233" s="36"/>
      <c r="C233" s="200" t="s">
        <v>403</v>
      </c>
      <c r="D233" s="200" t="s">
        <v>137</v>
      </c>
      <c r="E233" s="201" t="s">
        <v>404</v>
      </c>
      <c r="F233" s="202" t="s">
        <v>405</v>
      </c>
      <c r="G233" s="203" t="s">
        <v>367</v>
      </c>
      <c r="H233" s="255"/>
      <c r="I233" s="205"/>
      <c r="J233" s="206">
        <f>ROUND(I233*H233,2)</f>
        <v>0</v>
      </c>
      <c r="K233" s="202" t="s">
        <v>141</v>
      </c>
      <c r="L233" s="41"/>
      <c r="M233" s="207" t="s">
        <v>1</v>
      </c>
      <c r="N233" s="208" t="s">
        <v>46</v>
      </c>
      <c r="O233" s="77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AR233" s="15" t="s">
        <v>219</v>
      </c>
      <c r="AT233" s="15" t="s">
        <v>137</v>
      </c>
      <c r="AU233" s="15" t="s">
        <v>143</v>
      </c>
      <c r="AY233" s="15" t="s">
        <v>134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5" t="s">
        <v>143</v>
      </c>
      <c r="BK233" s="211">
        <f>ROUND(I233*H233,2)</f>
        <v>0</v>
      </c>
      <c r="BL233" s="15" t="s">
        <v>219</v>
      </c>
      <c r="BM233" s="15" t="s">
        <v>406</v>
      </c>
    </row>
    <row r="234" s="10" customFormat="1" ht="22.8" customHeight="1">
      <c r="B234" s="184"/>
      <c r="C234" s="185"/>
      <c r="D234" s="186" t="s">
        <v>73</v>
      </c>
      <c r="E234" s="198" t="s">
        <v>407</v>
      </c>
      <c r="F234" s="198" t="s">
        <v>408</v>
      </c>
      <c r="G234" s="185"/>
      <c r="H234" s="185"/>
      <c r="I234" s="188"/>
      <c r="J234" s="199">
        <f>BK234</f>
        <v>0</v>
      </c>
      <c r="K234" s="185"/>
      <c r="L234" s="190"/>
      <c r="M234" s="191"/>
      <c r="N234" s="192"/>
      <c r="O234" s="192"/>
      <c r="P234" s="193">
        <f>SUM(P235:P243)</f>
        <v>0</v>
      </c>
      <c r="Q234" s="192"/>
      <c r="R234" s="193">
        <f>SUM(R235:R243)</f>
        <v>0.0065599999999999999</v>
      </c>
      <c r="S234" s="192"/>
      <c r="T234" s="194">
        <f>SUM(T235:T243)</f>
        <v>0</v>
      </c>
      <c r="AR234" s="195" t="s">
        <v>143</v>
      </c>
      <c r="AT234" s="196" t="s">
        <v>73</v>
      </c>
      <c r="AU234" s="196" t="s">
        <v>82</v>
      </c>
      <c r="AY234" s="195" t="s">
        <v>134</v>
      </c>
      <c r="BK234" s="197">
        <f>SUM(BK235:BK243)</f>
        <v>0</v>
      </c>
    </row>
    <row r="235" s="1" customFormat="1" ht="22.5" customHeight="1">
      <c r="B235" s="36"/>
      <c r="C235" s="200" t="s">
        <v>409</v>
      </c>
      <c r="D235" s="200" t="s">
        <v>137</v>
      </c>
      <c r="E235" s="201" t="s">
        <v>410</v>
      </c>
      <c r="F235" s="202" t="s">
        <v>411</v>
      </c>
      <c r="G235" s="203" t="s">
        <v>161</v>
      </c>
      <c r="H235" s="204">
        <v>11.199999999999999</v>
      </c>
      <c r="I235" s="205"/>
      <c r="J235" s="206">
        <f>ROUND(I235*H235,2)</f>
        <v>0</v>
      </c>
      <c r="K235" s="202" t="s">
        <v>1</v>
      </c>
      <c r="L235" s="41"/>
      <c r="M235" s="207" t="s">
        <v>1</v>
      </c>
      <c r="N235" s="208" t="s">
        <v>46</v>
      </c>
      <c r="O235" s="77"/>
      <c r="P235" s="209">
        <f>O235*H235</f>
        <v>0</v>
      </c>
      <c r="Q235" s="209">
        <v>0.00027</v>
      </c>
      <c r="R235" s="209">
        <f>Q235*H235</f>
        <v>0.0030239999999999998</v>
      </c>
      <c r="S235" s="209">
        <v>0</v>
      </c>
      <c r="T235" s="210">
        <f>S235*H235</f>
        <v>0</v>
      </c>
      <c r="AR235" s="15" t="s">
        <v>219</v>
      </c>
      <c r="AT235" s="15" t="s">
        <v>137</v>
      </c>
      <c r="AU235" s="15" t="s">
        <v>143</v>
      </c>
      <c r="AY235" s="15" t="s">
        <v>134</v>
      </c>
      <c r="BE235" s="211">
        <f>IF(N235="základní",J235,0)</f>
        <v>0</v>
      </c>
      <c r="BF235" s="211">
        <f>IF(N235="snížená",J235,0)</f>
        <v>0</v>
      </c>
      <c r="BG235" s="211">
        <f>IF(N235="zákl. přenesená",J235,0)</f>
        <v>0</v>
      </c>
      <c r="BH235" s="211">
        <f>IF(N235="sníž. přenesená",J235,0)</f>
        <v>0</v>
      </c>
      <c r="BI235" s="211">
        <f>IF(N235="nulová",J235,0)</f>
        <v>0</v>
      </c>
      <c r="BJ235" s="15" t="s">
        <v>143</v>
      </c>
      <c r="BK235" s="211">
        <f>ROUND(I235*H235,2)</f>
        <v>0</v>
      </c>
      <c r="BL235" s="15" t="s">
        <v>219</v>
      </c>
      <c r="BM235" s="15" t="s">
        <v>412</v>
      </c>
    </row>
    <row r="236" s="12" customFormat="1">
      <c r="B236" s="223"/>
      <c r="C236" s="224"/>
      <c r="D236" s="214" t="s">
        <v>145</v>
      </c>
      <c r="E236" s="225" t="s">
        <v>1</v>
      </c>
      <c r="F236" s="226" t="s">
        <v>413</v>
      </c>
      <c r="G236" s="224"/>
      <c r="H236" s="227">
        <v>11.199999999999999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145</v>
      </c>
      <c r="AU236" s="233" t="s">
        <v>143</v>
      </c>
      <c r="AV236" s="12" t="s">
        <v>143</v>
      </c>
      <c r="AW236" s="12" t="s">
        <v>36</v>
      </c>
      <c r="AX236" s="12" t="s">
        <v>82</v>
      </c>
      <c r="AY236" s="233" t="s">
        <v>134</v>
      </c>
    </row>
    <row r="237" s="1" customFormat="1" ht="16.5" customHeight="1">
      <c r="B237" s="36"/>
      <c r="C237" s="245" t="s">
        <v>414</v>
      </c>
      <c r="D237" s="245" t="s">
        <v>274</v>
      </c>
      <c r="E237" s="246" t="s">
        <v>415</v>
      </c>
      <c r="F237" s="247" t="s">
        <v>416</v>
      </c>
      <c r="G237" s="248" t="s">
        <v>161</v>
      </c>
      <c r="H237" s="249">
        <v>11.199999999999999</v>
      </c>
      <c r="I237" s="250"/>
      <c r="J237" s="251">
        <f>ROUND(I237*H237,2)</f>
        <v>0</v>
      </c>
      <c r="K237" s="247" t="s">
        <v>141</v>
      </c>
      <c r="L237" s="252"/>
      <c r="M237" s="253" t="s">
        <v>1</v>
      </c>
      <c r="N237" s="254" t="s">
        <v>46</v>
      </c>
      <c r="O237" s="77"/>
      <c r="P237" s="209">
        <f>O237*H237</f>
        <v>0</v>
      </c>
      <c r="Q237" s="209">
        <v>0.00012999999999999999</v>
      </c>
      <c r="R237" s="209">
        <f>Q237*H237</f>
        <v>0.0014559999999999998</v>
      </c>
      <c r="S237" s="209">
        <v>0</v>
      </c>
      <c r="T237" s="210">
        <f>S237*H237</f>
        <v>0</v>
      </c>
      <c r="AR237" s="15" t="s">
        <v>314</v>
      </c>
      <c r="AT237" s="15" t="s">
        <v>274</v>
      </c>
      <c r="AU237" s="15" t="s">
        <v>143</v>
      </c>
      <c r="AY237" s="15" t="s">
        <v>134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5" t="s">
        <v>143</v>
      </c>
      <c r="BK237" s="211">
        <f>ROUND(I237*H237,2)</f>
        <v>0</v>
      </c>
      <c r="BL237" s="15" t="s">
        <v>219</v>
      </c>
      <c r="BM237" s="15" t="s">
        <v>417</v>
      </c>
    </row>
    <row r="238" s="1" customFormat="1" ht="16.5" customHeight="1">
      <c r="B238" s="36"/>
      <c r="C238" s="200" t="s">
        <v>418</v>
      </c>
      <c r="D238" s="200" t="s">
        <v>137</v>
      </c>
      <c r="E238" s="201" t="s">
        <v>419</v>
      </c>
      <c r="F238" s="202" t="s">
        <v>420</v>
      </c>
      <c r="G238" s="203" t="s">
        <v>150</v>
      </c>
      <c r="H238" s="204">
        <v>4</v>
      </c>
      <c r="I238" s="205"/>
      <c r="J238" s="206">
        <f>ROUND(I238*H238,2)</f>
        <v>0</v>
      </c>
      <c r="K238" s="202" t="s">
        <v>141</v>
      </c>
      <c r="L238" s="41"/>
      <c r="M238" s="207" t="s">
        <v>1</v>
      </c>
      <c r="N238" s="208" t="s">
        <v>46</v>
      </c>
      <c r="O238" s="77"/>
      <c r="P238" s="209">
        <f>O238*H238</f>
        <v>0</v>
      </c>
      <c r="Q238" s="209">
        <v>0</v>
      </c>
      <c r="R238" s="209">
        <f>Q238*H238</f>
        <v>0</v>
      </c>
      <c r="S238" s="209">
        <v>0</v>
      </c>
      <c r="T238" s="210">
        <f>S238*H238</f>
        <v>0</v>
      </c>
      <c r="AR238" s="15" t="s">
        <v>219</v>
      </c>
      <c r="AT238" s="15" t="s">
        <v>137</v>
      </c>
      <c r="AU238" s="15" t="s">
        <v>143</v>
      </c>
      <c r="AY238" s="15" t="s">
        <v>134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15" t="s">
        <v>143</v>
      </c>
      <c r="BK238" s="211">
        <f>ROUND(I238*H238,2)</f>
        <v>0</v>
      </c>
      <c r="BL238" s="15" t="s">
        <v>219</v>
      </c>
      <c r="BM238" s="15" t="s">
        <v>421</v>
      </c>
    </row>
    <row r="239" s="12" customFormat="1">
      <c r="B239" s="223"/>
      <c r="C239" s="224"/>
      <c r="D239" s="214" t="s">
        <v>145</v>
      </c>
      <c r="E239" s="225" t="s">
        <v>1</v>
      </c>
      <c r="F239" s="226" t="s">
        <v>142</v>
      </c>
      <c r="G239" s="224"/>
      <c r="H239" s="227">
        <v>4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145</v>
      </c>
      <c r="AU239" s="233" t="s">
        <v>143</v>
      </c>
      <c r="AV239" s="12" t="s">
        <v>143</v>
      </c>
      <c r="AW239" s="12" t="s">
        <v>36</v>
      </c>
      <c r="AX239" s="12" t="s">
        <v>82</v>
      </c>
      <c r="AY239" s="233" t="s">
        <v>134</v>
      </c>
    </row>
    <row r="240" s="1" customFormat="1" ht="16.5" customHeight="1">
      <c r="B240" s="36"/>
      <c r="C240" s="200" t="s">
        <v>422</v>
      </c>
      <c r="D240" s="200" t="s">
        <v>137</v>
      </c>
      <c r="E240" s="201" t="s">
        <v>423</v>
      </c>
      <c r="F240" s="202" t="s">
        <v>424</v>
      </c>
      <c r="G240" s="203" t="s">
        <v>161</v>
      </c>
      <c r="H240" s="204">
        <v>5.2000000000000002</v>
      </c>
      <c r="I240" s="205"/>
      <c r="J240" s="206">
        <f>ROUND(I240*H240,2)</f>
        <v>0</v>
      </c>
      <c r="K240" s="202" t="s">
        <v>141</v>
      </c>
      <c r="L240" s="41"/>
      <c r="M240" s="207" t="s">
        <v>1</v>
      </c>
      <c r="N240" s="208" t="s">
        <v>46</v>
      </c>
      <c r="O240" s="77"/>
      <c r="P240" s="209">
        <f>O240*H240</f>
        <v>0</v>
      </c>
      <c r="Q240" s="209">
        <v>0.00040000000000000002</v>
      </c>
      <c r="R240" s="209">
        <f>Q240*H240</f>
        <v>0.0020800000000000003</v>
      </c>
      <c r="S240" s="209">
        <v>0</v>
      </c>
      <c r="T240" s="210">
        <f>S240*H240</f>
        <v>0</v>
      </c>
      <c r="AR240" s="15" t="s">
        <v>219</v>
      </c>
      <c r="AT240" s="15" t="s">
        <v>137</v>
      </c>
      <c r="AU240" s="15" t="s">
        <v>143</v>
      </c>
      <c r="AY240" s="15" t="s">
        <v>134</v>
      </c>
      <c r="BE240" s="211">
        <f>IF(N240="základní",J240,0)</f>
        <v>0</v>
      </c>
      <c r="BF240" s="211">
        <f>IF(N240="snížená",J240,0)</f>
        <v>0</v>
      </c>
      <c r="BG240" s="211">
        <f>IF(N240="zákl. přenesená",J240,0)</f>
        <v>0</v>
      </c>
      <c r="BH240" s="211">
        <f>IF(N240="sníž. přenesená",J240,0)</f>
        <v>0</v>
      </c>
      <c r="BI240" s="211">
        <f>IF(N240="nulová",J240,0)</f>
        <v>0</v>
      </c>
      <c r="BJ240" s="15" t="s">
        <v>143</v>
      </c>
      <c r="BK240" s="211">
        <f>ROUND(I240*H240,2)</f>
        <v>0</v>
      </c>
      <c r="BL240" s="15" t="s">
        <v>219</v>
      </c>
      <c r="BM240" s="15" t="s">
        <v>425</v>
      </c>
    </row>
    <row r="241" s="12" customFormat="1">
      <c r="B241" s="223"/>
      <c r="C241" s="224"/>
      <c r="D241" s="214" t="s">
        <v>145</v>
      </c>
      <c r="E241" s="225" t="s">
        <v>1</v>
      </c>
      <c r="F241" s="226" t="s">
        <v>426</v>
      </c>
      <c r="G241" s="224"/>
      <c r="H241" s="227">
        <v>5.2000000000000002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AT241" s="233" t="s">
        <v>145</v>
      </c>
      <c r="AU241" s="233" t="s">
        <v>143</v>
      </c>
      <c r="AV241" s="12" t="s">
        <v>143</v>
      </c>
      <c r="AW241" s="12" t="s">
        <v>36</v>
      </c>
      <c r="AX241" s="12" t="s">
        <v>82</v>
      </c>
      <c r="AY241" s="233" t="s">
        <v>134</v>
      </c>
    </row>
    <row r="242" s="1" customFormat="1" ht="16.5" customHeight="1">
      <c r="B242" s="36"/>
      <c r="C242" s="200" t="s">
        <v>427</v>
      </c>
      <c r="D242" s="200" t="s">
        <v>137</v>
      </c>
      <c r="E242" s="201" t="s">
        <v>428</v>
      </c>
      <c r="F242" s="202" t="s">
        <v>429</v>
      </c>
      <c r="G242" s="203" t="s">
        <v>312</v>
      </c>
      <c r="H242" s="204">
        <v>1</v>
      </c>
      <c r="I242" s="205"/>
      <c r="J242" s="206">
        <f>ROUND(I242*H242,2)</f>
        <v>0</v>
      </c>
      <c r="K242" s="202" t="s">
        <v>1</v>
      </c>
      <c r="L242" s="41"/>
      <c r="M242" s="207" t="s">
        <v>1</v>
      </c>
      <c r="N242" s="208" t="s">
        <v>46</v>
      </c>
      <c r="O242" s="77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AR242" s="15" t="s">
        <v>219</v>
      </c>
      <c r="AT242" s="15" t="s">
        <v>137</v>
      </c>
      <c r="AU242" s="15" t="s">
        <v>143</v>
      </c>
      <c r="AY242" s="15" t="s">
        <v>134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5" t="s">
        <v>143</v>
      </c>
      <c r="BK242" s="211">
        <f>ROUND(I242*H242,2)</f>
        <v>0</v>
      </c>
      <c r="BL242" s="15" t="s">
        <v>219</v>
      </c>
      <c r="BM242" s="15" t="s">
        <v>430</v>
      </c>
    </row>
    <row r="243" s="1" customFormat="1" ht="16.5" customHeight="1">
      <c r="B243" s="36"/>
      <c r="C243" s="200" t="s">
        <v>431</v>
      </c>
      <c r="D243" s="200" t="s">
        <v>137</v>
      </c>
      <c r="E243" s="201" t="s">
        <v>432</v>
      </c>
      <c r="F243" s="202" t="s">
        <v>433</v>
      </c>
      <c r="G243" s="203" t="s">
        <v>367</v>
      </c>
      <c r="H243" s="255"/>
      <c r="I243" s="205"/>
      <c r="J243" s="206">
        <f>ROUND(I243*H243,2)</f>
        <v>0</v>
      </c>
      <c r="K243" s="202" t="s">
        <v>141</v>
      </c>
      <c r="L243" s="41"/>
      <c r="M243" s="207" t="s">
        <v>1</v>
      </c>
      <c r="N243" s="208" t="s">
        <v>46</v>
      </c>
      <c r="O243" s="77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AR243" s="15" t="s">
        <v>219</v>
      </c>
      <c r="AT243" s="15" t="s">
        <v>137</v>
      </c>
      <c r="AU243" s="15" t="s">
        <v>143</v>
      </c>
      <c r="AY243" s="15" t="s">
        <v>134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5" t="s">
        <v>143</v>
      </c>
      <c r="BK243" s="211">
        <f>ROUND(I243*H243,2)</f>
        <v>0</v>
      </c>
      <c r="BL243" s="15" t="s">
        <v>219</v>
      </c>
      <c r="BM243" s="15" t="s">
        <v>434</v>
      </c>
    </row>
    <row r="244" s="10" customFormat="1" ht="22.8" customHeight="1">
      <c r="B244" s="184"/>
      <c r="C244" s="185"/>
      <c r="D244" s="186" t="s">
        <v>73</v>
      </c>
      <c r="E244" s="198" t="s">
        <v>435</v>
      </c>
      <c r="F244" s="198" t="s">
        <v>436</v>
      </c>
      <c r="G244" s="185"/>
      <c r="H244" s="185"/>
      <c r="I244" s="188"/>
      <c r="J244" s="199">
        <f>BK244</f>
        <v>0</v>
      </c>
      <c r="K244" s="185"/>
      <c r="L244" s="190"/>
      <c r="M244" s="191"/>
      <c r="N244" s="192"/>
      <c r="O244" s="192"/>
      <c r="P244" s="193">
        <f>SUM(P245:P259)</f>
        <v>0</v>
      </c>
      <c r="Q244" s="192"/>
      <c r="R244" s="193">
        <f>SUM(R245:R259)</f>
        <v>0.083959999999999993</v>
      </c>
      <c r="S244" s="192"/>
      <c r="T244" s="194">
        <f>SUM(T245:T259)</f>
        <v>0.071690000000000004</v>
      </c>
      <c r="AR244" s="195" t="s">
        <v>143</v>
      </c>
      <c r="AT244" s="196" t="s">
        <v>73</v>
      </c>
      <c r="AU244" s="196" t="s">
        <v>82</v>
      </c>
      <c r="AY244" s="195" t="s">
        <v>134</v>
      </c>
      <c r="BK244" s="197">
        <f>SUM(BK245:BK259)</f>
        <v>0</v>
      </c>
    </row>
    <row r="245" s="1" customFormat="1" ht="16.5" customHeight="1">
      <c r="B245" s="36"/>
      <c r="C245" s="200" t="s">
        <v>437</v>
      </c>
      <c r="D245" s="200" t="s">
        <v>137</v>
      </c>
      <c r="E245" s="201" t="s">
        <v>438</v>
      </c>
      <c r="F245" s="202" t="s">
        <v>439</v>
      </c>
      <c r="G245" s="203" t="s">
        <v>440</v>
      </c>
      <c r="H245" s="204">
        <v>1</v>
      </c>
      <c r="I245" s="205"/>
      <c r="J245" s="206">
        <f>ROUND(I245*H245,2)</f>
        <v>0</v>
      </c>
      <c r="K245" s="202" t="s">
        <v>141</v>
      </c>
      <c r="L245" s="41"/>
      <c r="M245" s="207" t="s">
        <v>1</v>
      </c>
      <c r="N245" s="208" t="s">
        <v>46</v>
      </c>
      <c r="O245" s="77"/>
      <c r="P245" s="209">
        <f>O245*H245</f>
        <v>0</v>
      </c>
      <c r="Q245" s="209">
        <v>0</v>
      </c>
      <c r="R245" s="209">
        <f>Q245*H245</f>
        <v>0</v>
      </c>
      <c r="S245" s="209">
        <v>0.01933</v>
      </c>
      <c r="T245" s="210">
        <f>S245*H245</f>
        <v>0.01933</v>
      </c>
      <c r="AR245" s="15" t="s">
        <v>219</v>
      </c>
      <c r="AT245" s="15" t="s">
        <v>137</v>
      </c>
      <c r="AU245" s="15" t="s">
        <v>143</v>
      </c>
      <c r="AY245" s="15" t="s">
        <v>134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5" t="s">
        <v>143</v>
      </c>
      <c r="BK245" s="211">
        <f>ROUND(I245*H245,2)</f>
        <v>0</v>
      </c>
      <c r="BL245" s="15" t="s">
        <v>219</v>
      </c>
      <c r="BM245" s="15" t="s">
        <v>441</v>
      </c>
    </row>
    <row r="246" s="1" customFormat="1" ht="16.5" customHeight="1">
      <c r="B246" s="36"/>
      <c r="C246" s="200" t="s">
        <v>442</v>
      </c>
      <c r="D246" s="200" t="s">
        <v>137</v>
      </c>
      <c r="E246" s="201" t="s">
        <v>443</v>
      </c>
      <c r="F246" s="202" t="s">
        <v>444</v>
      </c>
      <c r="G246" s="203" t="s">
        <v>440</v>
      </c>
      <c r="H246" s="204">
        <v>1</v>
      </c>
      <c r="I246" s="205"/>
      <c r="J246" s="206">
        <f>ROUND(I246*H246,2)</f>
        <v>0</v>
      </c>
      <c r="K246" s="202" t="s">
        <v>141</v>
      </c>
      <c r="L246" s="41"/>
      <c r="M246" s="207" t="s">
        <v>1</v>
      </c>
      <c r="N246" s="208" t="s">
        <v>46</v>
      </c>
      <c r="O246" s="77"/>
      <c r="P246" s="209">
        <f>O246*H246</f>
        <v>0</v>
      </c>
      <c r="Q246" s="209">
        <v>0.016920000000000001</v>
      </c>
      <c r="R246" s="209">
        <f>Q246*H246</f>
        <v>0.016920000000000001</v>
      </c>
      <c r="S246" s="209">
        <v>0</v>
      </c>
      <c r="T246" s="210">
        <f>S246*H246</f>
        <v>0</v>
      </c>
      <c r="AR246" s="15" t="s">
        <v>219</v>
      </c>
      <c r="AT246" s="15" t="s">
        <v>137</v>
      </c>
      <c r="AU246" s="15" t="s">
        <v>143</v>
      </c>
      <c r="AY246" s="15" t="s">
        <v>134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5" t="s">
        <v>143</v>
      </c>
      <c r="BK246" s="211">
        <f>ROUND(I246*H246,2)</f>
        <v>0</v>
      </c>
      <c r="BL246" s="15" t="s">
        <v>219</v>
      </c>
      <c r="BM246" s="15" t="s">
        <v>445</v>
      </c>
    </row>
    <row r="247" s="1" customFormat="1" ht="16.5" customHeight="1">
      <c r="B247" s="36"/>
      <c r="C247" s="245" t="s">
        <v>446</v>
      </c>
      <c r="D247" s="245" t="s">
        <v>274</v>
      </c>
      <c r="E247" s="246" t="s">
        <v>447</v>
      </c>
      <c r="F247" s="247" t="s">
        <v>448</v>
      </c>
      <c r="G247" s="248" t="s">
        <v>150</v>
      </c>
      <c r="H247" s="249">
        <v>1</v>
      </c>
      <c r="I247" s="250"/>
      <c r="J247" s="251">
        <f>ROUND(I247*H247,2)</f>
        <v>0</v>
      </c>
      <c r="K247" s="247" t="s">
        <v>141</v>
      </c>
      <c r="L247" s="252"/>
      <c r="M247" s="253" t="s">
        <v>1</v>
      </c>
      <c r="N247" s="254" t="s">
        <v>46</v>
      </c>
      <c r="O247" s="77"/>
      <c r="P247" s="209">
        <f>O247*H247</f>
        <v>0</v>
      </c>
      <c r="Q247" s="209">
        <v>0.0012999999999999999</v>
      </c>
      <c r="R247" s="209">
        <f>Q247*H247</f>
        <v>0.0012999999999999999</v>
      </c>
      <c r="S247" s="209">
        <v>0</v>
      </c>
      <c r="T247" s="210">
        <f>S247*H247</f>
        <v>0</v>
      </c>
      <c r="AR247" s="15" t="s">
        <v>314</v>
      </c>
      <c r="AT247" s="15" t="s">
        <v>274</v>
      </c>
      <c r="AU247" s="15" t="s">
        <v>143</v>
      </c>
      <c r="AY247" s="15" t="s">
        <v>134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5" t="s">
        <v>143</v>
      </c>
      <c r="BK247" s="211">
        <f>ROUND(I247*H247,2)</f>
        <v>0</v>
      </c>
      <c r="BL247" s="15" t="s">
        <v>219</v>
      </c>
      <c r="BM247" s="15" t="s">
        <v>449</v>
      </c>
    </row>
    <row r="248" s="1" customFormat="1" ht="16.5" customHeight="1">
      <c r="B248" s="36"/>
      <c r="C248" s="200" t="s">
        <v>450</v>
      </c>
      <c r="D248" s="200" t="s">
        <v>137</v>
      </c>
      <c r="E248" s="201" t="s">
        <v>451</v>
      </c>
      <c r="F248" s="202" t="s">
        <v>452</v>
      </c>
      <c r="G248" s="203" t="s">
        <v>150</v>
      </c>
      <c r="H248" s="204">
        <v>1</v>
      </c>
      <c r="I248" s="205"/>
      <c r="J248" s="206">
        <f>ROUND(I248*H248,2)</f>
        <v>0</v>
      </c>
      <c r="K248" s="202" t="s">
        <v>141</v>
      </c>
      <c r="L248" s="41"/>
      <c r="M248" s="207" t="s">
        <v>1</v>
      </c>
      <c r="N248" s="208" t="s">
        <v>46</v>
      </c>
      <c r="O248" s="77"/>
      <c r="P248" s="209">
        <f>O248*H248</f>
        <v>0</v>
      </c>
      <c r="Q248" s="209">
        <v>0.0024199999999999998</v>
      </c>
      <c r="R248" s="209">
        <f>Q248*H248</f>
        <v>0.0024199999999999998</v>
      </c>
      <c r="S248" s="209">
        <v>0</v>
      </c>
      <c r="T248" s="210">
        <f>S248*H248</f>
        <v>0</v>
      </c>
      <c r="AR248" s="15" t="s">
        <v>219</v>
      </c>
      <c r="AT248" s="15" t="s">
        <v>137</v>
      </c>
      <c r="AU248" s="15" t="s">
        <v>143</v>
      </c>
      <c r="AY248" s="15" t="s">
        <v>134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5" t="s">
        <v>143</v>
      </c>
      <c r="BK248" s="211">
        <f>ROUND(I248*H248,2)</f>
        <v>0</v>
      </c>
      <c r="BL248" s="15" t="s">
        <v>219</v>
      </c>
      <c r="BM248" s="15" t="s">
        <v>453</v>
      </c>
    </row>
    <row r="249" s="1" customFormat="1" ht="16.5" customHeight="1">
      <c r="B249" s="36"/>
      <c r="C249" s="245" t="s">
        <v>454</v>
      </c>
      <c r="D249" s="245" t="s">
        <v>274</v>
      </c>
      <c r="E249" s="246" t="s">
        <v>455</v>
      </c>
      <c r="F249" s="247" t="s">
        <v>456</v>
      </c>
      <c r="G249" s="248" t="s">
        <v>150</v>
      </c>
      <c r="H249" s="249">
        <v>1</v>
      </c>
      <c r="I249" s="250"/>
      <c r="J249" s="251">
        <f>ROUND(I249*H249,2)</f>
        <v>0</v>
      </c>
      <c r="K249" s="247" t="s">
        <v>141</v>
      </c>
      <c r="L249" s="252"/>
      <c r="M249" s="253" t="s">
        <v>1</v>
      </c>
      <c r="N249" s="254" t="s">
        <v>46</v>
      </c>
      <c r="O249" s="77"/>
      <c r="P249" s="209">
        <f>O249*H249</f>
        <v>0</v>
      </c>
      <c r="Q249" s="209">
        <v>0.014500000000000001</v>
      </c>
      <c r="R249" s="209">
        <f>Q249*H249</f>
        <v>0.014500000000000001</v>
      </c>
      <c r="S249" s="209">
        <v>0</v>
      </c>
      <c r="T249" s="210">
        <f>S249*H249</f>
        <v>0</v>
      </c>
      <c r="AR249" s="15" t="s">
        <v>314</v>
      </c>
      <c r="AT249" s="15" t="s">
        <v>274</v>
      </c>
      <c r="AU249" s="15" t="s">
        <v>143</v>
      </c>
      <c r="AY249" s="15" t="s">
        <v>134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5" t="s">
        <v>143</v>
      </c>
      <c r="BK249" s="211">
        <f>ROUND(I249*H249,2)</f>
        <v>0</v>
      </c>
      <c r="BL249" s="15" t="s">
        <v>219</v>
      </c>
      <c r="BM249" s="15" t="s">
        <v>457</v>
      </c>
    </row>
    <row r="250" s="1" customFormat="1" ht="16.5" customHeight="1">
      <c r="B250" s="36"/>
      <c r="C250" s="245" t="s">
        <v>458</v>
      </c>
      <c r="D250" s="245" t="s">
        <v>274</v>
      </c>
      <c r="E250" s="246" t="s">
        <v>459</v>
      </c>
      <c r="F250" s="247" t="s">
        <v>460</v>
      </c>
      <c r="G250" s="248" t="s">
        <v>150</v>
      </c>
      <c r="H250" s="249">
        <v>1</v>
      </c>
      <c r="I250" s="250"/>
      <c r="J250" s="251">
        <f>ROUND(I250*H250,2)</f>
        <v>0</v>
      </c>
      <c r="K250" s="247" t="s">
        <v>141</v>
      </c>
      <c r="L250" s="252"/>
      <c r="M250" s="253" t="s">
        <v>1</v>
      </c>
      <c r="N250" s="254" t="s">
        <v>46</v>
      </c>
      <c r="O250" s="77"/>
      <c r="P250" s="209">
        <f>O250*H250</f>
        <v>0</v>
      </c>
      <c r="Q250" s="209">
        <v>0.0012999999999999999</v>
      </c>
      <c r="R250" s="209">
        <f>Q250*H250</f>
        <v>0.0012999999999999999</v>
      </c>
      <c r="S250" s="209">
        <v>0</v>
      </c>
      <c r="T250" s="210">
        <f>S250*H250</f>
        <v>0</v>
      </c>
      <c r="AR250" s="15" t="s">
        <v>314</v>
      </c>
      <c r="AT250" s="15" t="s">
        <v>274</v>
      </c>
      <c r="AU250" s="15" t="s">
        <v>143</v>
      </c>
      <c r="AY250" s="15" t="s">
        <v>134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5" t="s">
        <v>143</v>
      </c>
      <c r="BK250" s="211">
        <f>ROUND(I250*H250,2)</f>
        <v>0</v>
      </c>
      <c r="BL250" s="15" t="s">
        <v>219</v>
      </c>
      <c r="BM250" s="15" t="s">
        <v>461</v>
      </c>
    </row>
    <row r="251" s="1" customFormat="1" ht="16.5" customHeight="1">
      <c r="B251" s="36"/>
      <c r="C251" s="245" t="s">
        <v>462</v>
      </c>
      <c r="D251" s="245" t="s">
        <v>274</v>
      </c>
      <c r="E251" s="246" t="s">
        <v>463</v>
      </c>
      <c r="F251" s="247" t="s">
        <v>464</v>
      </c>
      <c r="G251" s="248" t="s">
        <v>150</v>
      </c>
      <c r="H251" s="249">
        <v>1</v>
      </c>
      <c r="I251" s="250"/>
      <c r="J251" s="251">
        <f>ROUND(I251*H251,2)</f>
        <v>0</v>
      </c>
      <c r="K251" s="247" t="s">
        <v>1</v>
      </c>
      <c r="L251" s="252"/>
      <c r="M251" s="253" t="s">
        <v>1</v>
      </c>
      <c r="N251" s="254" t="s">
        <v>46</v>
      </c>
      <c r="O251" s="77"/>
      <c r="P251" s="209">
        <f>O251*H251</f>
        <v>0</v>
      </c>
      <c r="Q251" s="209">
        <v>0.0012999999999999999</v>
      </c>
      <c r="R251" s="209">
        <f>Q251*H251</f>
        <v>0.0012999999999999999</v>
      </c>
      <c r="S251" s="209">
        <v>0</v>
      </c>
      <c r="T251" s="210">
        <f>S251*H251</f>
        <v>0</v>
      </c>
      <c r="AR251" s="15" t="s">
        <v>314</v>
      </c>
      <c r="AT251" s="15" t="s">
        <v>274</v>
      </c>
      <c r="AU251" s="15" t="s">
        <v>143</v>
      </c>
      <c r="AY251" s="15" t="s">
        <v>134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5" t="s">
        <v>143</v>
      </c>
      <c r="BK251" s="211">
        <f>ROUND(I251*H251,2)</f>
        <v>0</v>
      </c>
      <c r="BL251" s="15" t="s">
        <v>219</v>
      </c>
      <c r="BM251" s="15" t="s">
        <v>465</v>
      </c>
    </row>
    <row r="252" s="1" customFormat="1" ht="16.5" customHeight="1">
      <c r="B252" s="36"/>
      <c r="C252" s="200" t="s">
        <v>466</v>
      </c>
      <c r="D252" s="200" t="s">
        <v>137</v>
      </c>
      <c r="E252" s="201" t="s">
        <v>467</v>
      </c>
      <c r="F252" s="202" t="s">
        <v>468</v>
      </c>
      <c r="G252" s="203" t="s">
        <v>440</v>
      </c>
      <c r="H252" s="204">
        <v>1</v>
      </c>
      <c r="I252" s="205"/>
      <c r="J252" s="206">
        <f>ROUND(I252*H252,2)</f>
        <v>0</v>
      </c>
      <c r="K252" s="202" t="s">
        <v>141</v>
      </c>
      <c r="L252" s="41"/>
      <c r="M252" s="207" t="s">
        <v>1</v>
      </c>
      <c r="N252" s="208" t="s">
        <v>46</v>
      </c>
      <c r="O252" s="77"/>
      <c r="P252" s="209">
        <f>O252*H252</f>
        <v>0</v>
      </c>
      <c r="Q252" s="209">
        <v>0</v>
      </c>
      <c r="R252" s="209">
        <f>Q252*H252</f>
        <v>0</v>
      </c>
      <c r="S252" s="209">
        <v>0.019460000000000002</v>
      </c>
      <c r="T252" s="210">
        <f>S252*H252</f>
        <v>0.019460000000000002</v>
      </c>
      <c r="AR252" s="15" t="s">
        <v>219</v>
      </c>
      <c r="AT252" s="15" t="s">
        <v>137</v>
      </c>
      <c r="AU252" s="15" t="s">
        <v>143</v>
      </c>
      <c r="AY252" s="15" t="s">
        <v>134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5" t="s">
        <v>143</v>
      </c>
      <c r="BK252" s="211">
        <f>ROUND(I252*H252,2)</f>
        <v>0</v>
      </c>
      <c r="BL252" s="15" t="s">
        <v>219</v>
      </c>
      <c r="BM252" s="15" t="s">
        <v>469</v>
      </c>
    </row>
    <row r="253" s="1" customFormat="1" ht="16.5" customHeight="1">
      <c r="B253" s="36"/>
      <c r="C253" s="200" t="s">
        <v>470</v>
      </c>
      <c r="D253" s="200" t="s">
        <v>137</v>
      </c>
      <c r="E253" s="201" t="s">
        <v>471</v>
      </c>
      <c r="F253" s="202" t="s">
        <v>472</v>
      </c>
      <c r="G253" s="203" t="s">
        <v>440</v>
      </c>
      <c r="H253" s="204">
        <v>1</v>
      </c>
      <c r="I253" s="205"/>
      <c r="J253" s="206">
        <f>ROUND(I253*H253,2)</f>
        <v>0</v>
      </c>
      <c r="K253" s="202" t="s">
        <v>1</v>
      </c>
      <c r="L253" s="41"/>
      <c r="M253" s="207" t="s">
        <v>1</v>
      </c>
      <c r="N253" s="208" t="s">
        <v>46</v>
      </c>
      <c r="O253" s="77"/>
      <c r="P253" s="209">
        <f>O253*H253</f>
        <v>0</v>
      </c>
      <c r="Q253" s="209">
        <v>0.010749999999999999</v>
      </c>
      <c r="R253" s="209">
        <f>Q253*H253</f>
        <v>0.010749999999999999</v>
      </c>
      <c r="S253" s="209">
        <v>0</v>
      </c>
      <c r="T253" s="210">
        <f>S253*H253</f>
        <v>0</v>
      </c>
      <c r="AR253" s="15" t="s">
        <v>219</v>
      </c>
      <c r="AT253" s="15" t="s">
        <v>137</v>
      </c>
      <c r="AU253" s="15" t="s">
        <v>143</v>
      </c>
      <c r="AY253" s="15" t="s">
        <v>134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5" t="s">
        <v>143</v>
      </c>
      <c r="BK253" s="211">
        <f>ROUND(I253*H253,2)</f>
        <v>0</v>
      </c>
      <c r="BL253" s="15" t="s">
        <v>219</v>
      </c>
      <c r="BM253" s="15" t="s">
        <v>473</v>
      </c>
    </row>
    <row r="254" s="1" customFormat="1" ht="16.5" customHeight="1">
      <c r="B254" s="36"/>
      <c r="C254" s="200" t="s">
        <v>474</v>
      </c>
      <c r="D254" s="200" t="s">
        <v>137</v>
      </c>
      <c r="E254" s="201" t="s">
        <v>475</v>
      </c>
      <c r="F254" s="202" t="s">
        <v>476</v>
      </c>
      <c r="G254" s="203" t="s">
        <v>440</v>
      </c>
      <c r="H254" s="204">
        <v>1</v>
      </c>
      <c r="I254" s="205"/>
      <c r="J254" s="206">
        <f>ROUND(I254*H254,2)</f>
        <v>0</v>
      </c>
      <c r="K254" s="202" t="s">
        <v>1</v>
      </c>
      <c r="L254" s="41"/>
      <c r="M254" s="207" t="s">
        <v>1</v>
      </c>
      <c r="N254" s="208" t="s">
        <v>46</v>
      </c>
      <c r="O254" s="77"/>
      <c r="P254" s="209">
        <f>O254*H254</f>
        <v>0</v>
      </c>
      <c r="Q254" s="209">
        <v>0.018790000000000001</v>
      </c>
      <c r="R254" s="209">
        <f>Q254*H254</f>
        <v>0.018790000000000001</v>
      </c>
      <c r="S254" s="209">
        <v>0</v>
      </c>
      <c r="T254" s="210">
        <f>S254*H254</f>
        <v>0</v>
      </c>
      <c r="AR254" s="15" t="s">
        <v>219</v>
      </c>
      <c r="AT254" s="15" t="s">
        <v>137</v>
      </c>
      <c r="AU254" s="15" t="s">
        <v>143</v>
      </c>
      <c r="AY254" s="15" t="s">
        <v>134</v>
      </c>
      <c r="BE254" s="211">
        <f>IF(N254="základní",J254,0)</f>
        <v>0</v>
      </c>
      <c r="BF254" s="211">
        <f>IF(N254="snížená",J254,0)</f>
        <v>0</v>
      </c>
      <c r="BG254" s="211">
        <f>IF(N254="zákl. přenesená",J254,0)</f>
        <v>0</v>
      </c>
      <c r="BH254" s="211">
        <f>IF(N254="sníž. přenesená",J254,0)</f>
        <v>0</v>
      </c>
      <c r="BI254" s="211">
        <f>IF(N254="nulová",J254,0)</f>
        <v>0</v>
      </c>
      <c r="BJ254" s="15" t="s">
        <v>143</v>
      </c>
      <c r="BK254" s="211">
        <f>ROUND(I254*H254,2)</f>
        <v>0</v>
      </c>
      <c r="BL254" s="15" t="s">
        <v>219</v>
      </c>
      <c r="BM254" s="15" t="s">
        <v>477</v>
      </c>
    </row>
    <row r="255" s="1" customFormat="1" ht="16.5" customHeight="1">
      <c r="B255" s="36"/>
      <c r="C255" s="245" t="s">
        <v>478</v>
      </c>
      <c r="D255" s="245" t="s">
        <v>274</v>
      </c>
      <c r="E255" s="246" t="s">
        <v>479</v>
      </c>
      <c r="F255" s="247" t="s">
        <v>480</v>
      </c>
      <c r="G255" s="248" t="s">
        <v>150</v>
      </c>
      <c r="H255" s="249">
        <v>1</v>
      </c>
      <c r="I255" s="250"/>
      <c r="J255" s="251">
        <f>ROUND(I255*H255,2)</f>
        <v>0</v>
      </c>
      <c r="K255" s="247" t="s">
        <v>297</v>
      </c>
      <c r="L255" s="252"/>
      <c r="M255" s="253" t="s">
        <v>1</v>
      </c>
      <c r="N255" s="254" t="s">
        <v>46</v>
      </c>
      <c r="O255" s="77"/>
      <c r="P255" s="209">
        <f>O255*H255</f>
        <v>0</v>
      </c>
      <c r="Q255" s="209">
        <v>0.012999999999999999</v>
      </c>
      <c r="R255" s="209">
        <f>Q255*H255</f>
        <v>0.012999999999999999</v>
      </c>
      <c r="S255" s="209">
        <v>0</v>
      </c>
      <c r="T255" s="210">
        <f>S255*H255</f>
        <v>0</v>
      </c>
      <c r="AR255" s="15" t="s">
        <v>314</v>
      </c>
      <c r="AT255" s="15" t="s">
        <v>274</v>
      </c>
      <c r="AU255" s="15" t="s">
        <v>143</v>
      </c>
      <c r="AY255" s="15" t="s">
        <v>134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5" t="s">
        <v>143</v>
      </c>
      <c r="BK255" s="211">
        <f>ROUND(I255*H255,2)</f>
        <v>0</v>
      </c>
      <c r="BL255" s="15" t="s">
        <v>219</v>
      </c>
      <c r="BM255" s="15" t="s">
        <v>481</v>
      </c>
    </row>
    <row r="256" s="1" customFormat="1" ht="16.5" customHeight="1">
      <c r="B256" s="36"/>
      <c r="C256" s="200" t="s">
        <v>482</v>
      </c>
      <c r="D256" s="200" t="s">
        <v>137</v>
      </c>
      <c r="E256" s="201" t="s">
        <v>483</v>
      </c>
      <c r="F256" s="202" t="s">
        <v>484</v>
      </c>
      <c r="G256" s="203" t="s">
        <v>440</v>
      </c>
      <c r="H256" s="204">
        <v>1</v>
      </c>
      <c r="I256" s="205"/>
      <c r="J256" s="206">
        <f>ROUND(I256*H256,2)</f>
        <v>0</v>
      </c>
      <c r="K256" s="202" t="s">
        <v>141</v>
      </c>
      <c r="L256" s="41"/>
      <c r="M256" s="207" t="s">
        <v>1</v>
      </c>
      <c r="N256" s="208" t="s">
        <v>46</v>
      </c>
      <c r="O256" s="77"/>
      <c r="P256" s="209">
        <f>O256*H256</f>
        <v>0</v>
      </c>
      <c r="Q256" s="209">
        <v>0</v>
      </c>
      <c r="R256" s="209">
        <f>Q256*H256</f>
        <v>0</v>
      </c>
      <c r="S256" s="209">
        <v>0.032899999999999999</v>
      </c>
      <c r="T256" s="210">
        <f>S256*H256</f>
        <v>0.032899999999999999</v>
      </c>
      <c r="AR256" s="15" t="s">
        <v>219</v>
      </c>
      <c r="AT256" s="15" t="s">
        <v>137</v>
      </c>
      <c r="AU256" s="15" t="s">
        <v>143</v>
      </c>
      <c r="AY256" s="15" t="s">
        <v>134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5" t="s">
        <v>143</v>
      </c>
      <c r="BK256" s="211">
        <f>ROUND(I256*H256,2)</f>
        <v>0</v>
      </c>
      <c r="BL256" s="15" t="s">
        <v>219</v>
      </c>
      <c r="BM256" s="15" t="s">
        <v>485</v>
      </c>
    </row>
    <row r="257" s="1" customFormat="1" ht="16.5" customHeight="1">
      <c r="B257" s="36"/>
      <c r="C257" s="200" t="s">
        <v>486</v>
      </c>
      <c r="D257" s="200" t="s">
        <v>137</v>
      </c>
      <c r="E257" s="201" t="s">
        <v>487</v>
      </c>
      <c r="F257" s="202" t="s">
        <v>488</v>
      </c>
      <c r="G257" s="203" t="s">
        <v>440</v>
      </c>
      <c r="H257" s="204">
        <v>1</v>
      </c>
      <c r="I257" s="205"/>
      <c r="J257" s="206">
        <f>ROUND(I257*H257,2)</f>
        <v>0</v>
      </c>
      <c r="K257" s="202" t="s">
        <v>141</v>
      </c>
      <c r="L257" s="41"/>
      <c r="M257" s="207" t="s">
        <v>1</v>
      </c>
      <c r="N257" s="208" t="s">
        <v>46</v>
      </c>
      <c r="O257" s="77"/>
      <c r="P257" s="209">
        <f>O257*H257</f>
        <v>0</v>
      </c>
      <c r="Q257" s="209">
        <v>0.0018400000000000001</v>
      </c>
      <c r="R257" s="209">
        <f>Q257*H257</f>
        <v>0.0018400000000000001</v>
      </c>
      <c r="S257" s="209">
        <v>0</v>
      </c>
      <c r="T257" s="210">
        <f>S257*H257</f>
        <v>0</v>
      </c>
      <c r="AR257" s="15" t="s">
        <v>219</v>
      </c>
      <c r="AT257" s="15" t="s">
        <v>137</v>
      </c>
      <c r="AU257" s="15" t="s">
        <v>143</v>
      </c>
      <c r="AY257" s="15" t="s">
        <v>134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5" t="s">
        <v>143</v>
      </c>
      <c r="BK257" s="211">
        <f>ROUND(I257*H257,2)</f>
        <v>0</v>
      </c>
      <c r="BL257" s="15" t="s">
        <v>219</v>
      </c>
      <c r="BM257" s="15" t="s">
        <v>489</v>
      </c>
    </row>
    <row r="258" s="1" customFormat="1" ht="16.5" customHeight="1">
      <c r="B258" s="36"/>
      <c r="C258" s="200" t="s">
        <v>490</v>
      </c>
      <c r="D258" s="200" t="s">
        <v>137</v>
      </c>
      <c r="E258" s="201" t="s">
        <v>491</v>
      </c>
      <c r="F258" s="202" t="s">
        <v>492</v>
      </c>
      <c r="G258" s="203" t="s">
        <v>440</v>
      </c>
      <c r="H258" s="204">
        <v>1</v>
      </c>
      <c r="I258" s="205"/>
      <c r="J258" s="206">
        <f>ROUND(I258*H258,2)</f>
        <v>0</v>
      </c>
      <c r="K258" s="202" t="s">
        <v>141</v>
      </c>
      <c r="L258" s="41"/>
      <c r="M258" s="207" t="s">
        <v>1</v>
      </c>
      <c r="N258" s="208" t="s">
        <v>46</v>
      </c>
      <c r="O258" s="77"/>
      <c r="P258" s="209">
        <f>O258*H258</f>
        <v>0</v>
      </c>
      <c r="Q258" s="209">
        <v>0.0018400000000000001</v>
      </c>
      <c r="R258" s="209">
        <f>Q258*H258</f>
        <v>0.0018400000000000001</v>
      </c>
      <c r="S258" s="209">
        <v>0</v>
      </c>
      <c r="T258" s="210">
        <f>S258*H258</f>
        <v>0</v>
      </c>
      <c r="AR258" s="15" t="s">
        <v>219</v>
      </c>
      <c r="AT258" s="15" t="s">
        <v>137</v>
      </c>
      <c r="AU258" s="15" t="s">
        <v>143</v>
      </c>
      <c r="AY258" s="15" t="s">
        <v>134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5" t="s">
        <v>143</v>
      </c>
      <c r="BK258" s="211">
        <f>ROUND(I258*H258,2)</f>
        <v>0</v>
      </c>
      <c r="BL258" s="15" t="s">
        <v>219</v>
      </c>
      <c r="BM258" s="15" t="s">
        <v>493</v>
      </c>
    </row>
    <row r="259" s="1" customFormat="1" ht="16.5" customHeight="1">
      <c r="B259" s="36"/>
      <c r="C259" s="200" t="s">
        <v>494</v>
      </c>
      <c r="D259" s="200" t="s">
        <v>137</v>
      </c>
      <c r="E259" s="201" t="s">
        <v>495</v>
      </c>
      <c r="F259" s="202" t="s">
        <v>496</v>
      </c>
      <c r="G259" s="203" t="s">
        <v>367</v>
      </c>
      <c r="H259" s="255"/>
      <c r="I259" s="205"/>
      <c r="J259" s="206">
        <f>ROUND(I259*H259,2)</f>
        <v>0</v>
      </c>
      <c r="K259" s="202" t="s">
        <v>141</v>
      </c>
      <c r="L259" s="41"/>
      <c r="M259" s="207" t="s">
        <v>1</v>
      </c>
      <c r="N259" s="208" t="s">
        <v>46</v>
      </c>
      <c r="O259" s="77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AR259" s="15" t="s">
        <v>219</v>
      </c>
      <c r="AT259" s="15" t="s">
        <v>137</v>
      </c>
      <c r="AU259" s="15" t="s">
        <v>143</v>
      </c>
      <c r="AY259" s="15" t="s">
        <v>134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5" t="s">
        <v>143</v>
      </c>
      <c r="BK259" s="211">
        <f>ROUND(I259*H259,2)</f>
        <v>0</v>
      </c>
      <c r="BL259" s="15" t="s">
        <v>219</v>
      </c>
      <c r="BM259" s="15" t="s">
        <v>497</v>
      </c>
    </row>
    <row r="260" s="10" customFormat="1" ht="22.8" customHeight="1">
      <c r="B260" s="184"/>
      <c r="C260" s="185"/>
      <c r="D260" s="186" t="s">
        <v>73</v>
      </c>
      <c r="E260" s="198" t="s">
        <v>498</v>
      </c>
      <c r="F260" s="198" t="s">
        <v>499</v>
      </c>
      <c r="G260" s="185"/>
      <c r="H260" s="185"/>
      <c r="I260" s="188"/>
      <c r="J260" s="199">
        <f>BK260</f>
        <v>0</v>
      </c>
      <c r="K260" s="185"/>
      <c r="L260" s="190"/>
      <c r="M260" s="191"/>
      <c r="N260" s="192"/>
      <c r="O260" s="192"/>
      <c r="P260" s="193">
        <f>P261</f>
        <v>0</v>
      </c>
      <c r="Q260" s="192"/>
      <c r="R260" s="193">
        <f>R261</f>
        <v>0.0010399999999999999</v>
      </c>
      <c r="S260" s="192"/>
      <c r="T260" s="194">
        <f>T261</f>
        <v>0</v>
      </c>
      <c r="AR260" s="195" t="s">
        <v>143</v>
      </c>
      <c r="AT260" s="196" t="s">
        <v>73</v>
      </c>
      <c r="AU260" s="196" t="s">
        <v>82</v>
      </c>
      <c r="AY260" s="195" t="s">
        <v>134</v>
      </c>
      <c r="BK260" s="197">
        <f>BK261</f>
        <v>0</v>
      </c>
    </row>
    <row r="261" s="1" customFormat="1" ht="16.5" customHeight="1">
      <c r="B261" s="36"/>
      <c r="C261" s="200" t="s">
        <v>500</v>
      </c>
      <c r="D261" s="200" t="s">
        <v>137</v>
      </c>
      <c r="E261" s="201" t="s">
        <v>501</v>
      </c>
      <c r="F261" s="202" t="s">
        <v>502</v>
      </c>
      <c r="G261" s="203" t="s">
        <v>150</v>
      </c>
      <c r="H261" s="204">
        <v>1</v>
      </c>
      <c r="I261" s="205"/>
      <c r="J261" s="206">
        <f>ROUND(I261*H261,2)</f>
        <v>0</v>
      </c>
      <c r="K261" s="202" t="s">
        <v>141</v>
      </c>
      <c r="L261" s="41"/>
      <c r="M261" s="207" t="s">
        <v>1</v>
      </c>
      <c r="N261" s="208" t="s">
        <v>46</v>
      </c>
      <c r="O261" s="77"/>
      <c r="P261" s="209">
        <f>O261*H261</f>
        <v>0</v>
      </c>
      <c r="Q261" s="209">
        <v>0.0010399999999999999</v>
      </c>
      <c r="R261" s="209">
        <f>Q261*H261</f>
        <v>0.0010399999999999999</v>
      </c>
      <c r="S261" s="209">
        <v>0</v>
      </c>
      <c r="T261" s="210">
        <f>S261*H261</f>
        <v>0</v>
      </c>
      <c r="AR261" s="15" t="s">
        <v>219</v>
      </c>
      <c r="AT261" s="15" t="s">
        <v>137</v>
      </c>
      <c r="AU261" s="15" t="s">
        <v>143</v>
      </c>
      <c r="AY261" s="15" t="s">
        <v>134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5" t="s">
        <v>143</v>
      </c>
      <c r="BK261" s="211">
        <f>ROUND(I261*H261,2)</f>
        <v>0</v>
      </c>
      <c r="BL261" s="15" t="s">
        <v>219</v>
      </c>
      <c r="BM261" s="15" t="s">
        <v>503</v>
      </c>
    </row>
    <row r="262" s="10" customFormat="1" ht="22.8" customHeight="1">
      <c r="B262" s="184"/>
      <c r="C262" s="185"/>
      <c r="D262" s="186" t="s">
        <v>73</v>
      </c>
      <c r="E262" s="198" t="s">
        <v>504</v>
      </c>
      <c r="F262" s="198" t="s">
        <v>505</v>
      </c>
      <c r="G262" s="185"/>
      <c r="H262" s="185"/>
      <c r="I262" s="188"/>
      <c r="J262" s="199">
        <f>BK262</f>
        <v>0</v>
      </c>
      <c r="K262" s="185"/>
      <c r="L262" s="190"/>
      <c r="M262" s="191"/>
      <c r="N262" s="192"/>
      <c r="O262" s="192"/>
      <c r="P262" s="193">
        <f>SUM(P263:P270)</f>
        <v>0</v>
      </c>
      <c r="Q262" s="192"/>
      <c r="R262" s="193">
        <f>SUM(R263:R270)</f>
        <v>0.0075060000000000005</v>
      </c>
      <c r="S262" s="192"/>
      <c r="T262" s="194">
        <f>SUM(T263:T270)</f>
        <v>0.12852000000000002</v>
      </c>
      <c r="AR262" s="195" t="s">
        <v>143</v>
      </c>
      <c r="AT262" s="196" t="s">
        <v>73</v>
      </c>
      <c r="AU262" s="196" t="s">
        <v>82</v>
      </c>
      <c r="AY262" s="195" t="s">
        <v>134</v>
      </c>
      <c r="BK262" s="197">
        <f>SUM(BK263:BK270)</f>
        <v>0</v>
      </c>
    </row>
    <row r="263" s="1" customFormat="1" ht="16.5" customHeight="1">
      <c r="B263" s="36"/>
      <c r="C263" s="200" t="s">
        <v>506</v>
      </c>
      <c r="D263" s="200" t="s">
        <v>137</v>
      </c>
      <c r="E263" s="201" t="s">
        <v>507</v>
      </c>
      <c r="F263" s="202" t="s">
        <v>508</v>
      </c>
      <c r="G263" s="203" t="s">
        <v>168</v>
      </c>
      <c r="H263" s="204">
        <v>5.4000000000000004</v>
      </c>
      <c r="I263" s="205"/>
      <c r="J263" s="206">
        <f>ROUND(I263*H263,2)</f>
        <v>0</v>
      </c>
      <c r="K263" s="202" t="s">
        <v>141</v>
      </c>
      <c r="L263" s="41"/>
      <c r="M263" s="207" t="s">
        <v>1</v>
      </c>
      <c r="N263" s="208" t="s">
        <v>46</v>
      </c>
      <c r="O263" s="77"/>
      <c r="P263" s="209">
        <f>O263*H263</f>
        <v>0</v>
      </c>
      <c r="Q263" s="209">
        <v>0</v>
      </c>
      <c r="R263" s="209">
        <f>Q263*H263</f>
        <v>0</v>
      </c>
      <c r="S263" s="209">
        <v>0.023800000000000002</v>
      </c>
      <c r="T263" s="210">
        <f>S263*H263</f>
        <v>0.12852000000000002</v>
      </c>
      <c r="AR263" s="15" t="s">
        <v>219</v>
      </c>
      <c r="AT263" s="15" t="s">
        <v>137</v>
      </c>
      <c r="AU263" s="15" t="s">
        <v>143</v>
      </c>
      <c r="AY263" s="15" t="s">
        <v>134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5" t="s">
        <v>143</v>
      </c>
      <c r="BK263" s="211">
        <f>ROUND(I263*H263,2)</f>
        <v>0</v>
      </c>
      <c r="BL263" s="15" t="s">
        <v>219</v>
      </c>
      <c r="BM263" s="15" t="s">
        <v>509</v>
      </c>
    </row>
    <row r="264" s="12" customFormat="1">
      <c r="B264" s="223"/>
      <c r="C264" s="224"/>
      <c r="D264" s="214" t="s">
        <v>145</v>
      </c>
      <c r="E264" s="225" t="s">
        <v>1</v>
      </c>
      <c r="F264" s="226" t="s">
        <v>510</v>
      </c>
      <c r="G264" s="224"/>
      <c r="H264" s="227">
        <v>5.4000000000000004</v>
      </c>
      <c r="I264" s="228"/>
      <c r="J264" s="224"/>
      <c r="K264" s="224"/>
      <c r="L264" s="229"/>
      <c r="M264" s="230"/>
      <c r="N264" s="231"/>
      <c r="O264" s="231"/>
      <c r="P264" s="231"/>
      <c r="Q264" s="231"/>
      <c r="R264" s="231"/>
      <c r="S264" s="231"/>
      <c r="T264" s="232"/>
      <c r="AT264" s="233" t="s">
        <v>145</v>
      </c>
      <c r="AU264" s="233" t="s">
        <v>143</v>
      </c>
      <c r="AV264" s="12" t="s">
        <v>143</v>
      </c>
      <c r="AW264" s="12" t="s">
        <v>36</v>
      </c>
      <c r="AX264" s="12" t="s">
        <v>82</v>
      </c>
      <c r="AY264" s="233" t="s">
        <v>134</v>
      </c>
    </row>
    <row r="265" s="1" customFormat="1" ht="16.5" customHeight="1">
      <c r="B265" s="36"/>
      <c r="C265" s="200" t="s">
        <v>511</v>
      </c>
      <c r="D265" s="200" t="s">
        <v>137</v>
      </c>
      <c r="E265" s="201" t="s">
        <v>512</v>
      </c>
      <c r="F265" s="202" t="s">
        <v>513</v>
      </c>
      <c r="G265" s="203" t="s">
        <v>168</v>
      </c>
      <c r="H265" s="204">
        <v>5.4000000000000004</v>
      </c>
      <c r="I265" s="205"/>
      <c r="J265" s="206">
        <f>ROUND(I265*H265,2)</f>
        <v>0</v>
      </c>
      <c r="K265" s="202" t="s">
        <v>141</v>
      </c>
      <c r="L265" s="41"/>
      <c r="M265" s="207" t="s">
        <v>1</v>
      </c>
      <c r="N265" s="208" t="s">
        <v>46</v>
      </c>
      <c r="O265" s="77"/>
      <c r="P265" s="209">
        <f>O265*H265</f>
        <v>0</v>
      </c>
      <c r="Q265" s="209">
        <v>0.00139</v>
      </c>
      <c r="R265" s="209">
        <f>Q265*H265</f>
        <v>0.0075060000000000005</v>
      </c>
      <c r="S265" s="209">
        <v>0</v>
      </c>
      <c r="T265" s="210">
        <f>S265*H265</f>
        <v>0</v>
      </c>
      <c r="AR265" s="15" t="s">
        <v>219</v>
      </c>
      <c r="AT265" s="15" t="s">
        <v>137</v>
      </c>
      <c r="AU265" s="15" t="s">
        <v>143</v>
      </c>
      <c r="AY265" s="15" t="s">
        <v>134</v>
      </c>
      <c r="BE265" s="211">
        <f>IF(N265="základní",J265,0)</f>
        <v>0</v>
      </c>
      <c r="BF265" s="211">
        <f>IF(N265="snížená",J265,0)</f>
        <v>0</v>
      </c>
      <c r="BG265" s="211">
        <f>IF(N265="zákl. přenesená",J265,0)</f>
        <v>0</v>
      </c>
      <c r="BH265" s="211">
        <f>IF(N265="sníž. přenesená",J265,0)</f>
        <v>0</v>
      </c>
      <c r="BI265" s="211">
        <f>IF(N265="nulová",J265,0)</f>
        <v>0</v>
      </c>
      <c r="BJ265" s="15" t="s">
        <v>143</v>
      </c>
      <c r="BK265" s="211">
        <f>ROUND(I265*H265,2)</f>
        <v>0</v>
      </c>
      <c r="BL265" s="15" t="s">
        <v>219</v>
      </c>
      <c r="BM265" s="15" t="s">
        <v>514</v>
      </c>
    </row>
    <row r="266" s="12" customFormat="1">
      <c r="B266" s="223"/>
      <c r="C266" s="224"/>
      <c r="D266" s="214" t="s">
        <v>145</v>
      </c>
      <c r="E266" s="225" t="s">
        <v>1</v>
      </c>
      <c r="F266" s="226" t="s">
        <v>515</v>
      </c>
      <c r="G266" s="224"/>
      <c r="H266" s="227">
        <v>5.4000000000000004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AT266" s="233" t="s">
        <v>145</v>
      </c>
      <c r="AU266" s="233" t="s">
        <v>143</v>
      </c>
      <c r="AV266" s="12" t="s">
        <v>143</v>
      </c>
      <c r="AW266" s="12" t="s">
        <v>36</v>
      </c>
      <c r="AX266" s="12" t="s">
        <v>82</v>
      </c>
      <c r="AY266" s="233" t="s">
        <v>134</v>
      </c>
    </row>
    <row r="267" s="1" customFormat="1" ht="16.5" customHeight="1">
      <c r="B267" s="36"/>
      <c r="C267" s="200" t="s">
        <v>516</v>
      </c>
      <c r="D267" s="200" t="s">
        <v>137</v>
      </c>
      <c r="E267" s="201" t="s">
        <v>517</v>
      </c>
      <c r="F267" s="202" t="s">
        <v>518</v>
      </c>
      <c r="G267" s="203" t="s">
        <v>168</v>
      </c>
      <c r="H267" s="204">
        <v>5.4000000000000004</v>
      </c>
      <c r="I267" s="205"/>
      <c r="J267" s="206">
        <f>ROUND(I267*H267,2)</f>
        <v>0</v>
      </c>
      <c r="K267" s="202" t="s">
        <v>141</v>
      </c>
      <c r="L267" s="41"/>
      <c r="M267" s="207" t="s">
        <v>1</v>
      </c>
      <c r="N267" s="208" t="s">
        <v>46</v>
      </c>
      <c r="O267" s="77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AR267" s="15" t="s">
        <v>219</v>
      </c>
      <c r="AT267" s="15" t="s">
        <v>137</v>
      </c>
      <c r="AU267" s="15" t="s">
        <v>143</v>
      </c>
      <c r="AY267" s="15" t="s">
        <v>134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5" t="s">
        <v>143</v>
      </c>
      <c r="BK267" s="211">
        <f>ROUND(I267*H267,2)</f>
        <v>0</v>
      </c>
      <c r="BL267" s="15" t="s">
        <v>219</v>
      </c>
      <c r="BM267" s="15" t="s">
        <v>519</v>
      </c>
    </row>
    <row r="268" s="12" customFormat="1">
      <c r="B268" s="223"/>
      <c r="C268" s="224"/>
      <c r="D268" s="214" t="s">
        <v>145</v>
      </c>
      <c r="E268" s="225" t="s">
        <v>1</v>
      </c>
      <c r="F268" s="226" t="s">
        <v>515</v>
      </c>
      <c r="G268" s="224"/>
      <c r="H268" s="227">
        <v>5.4000000000000004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145</v>
      </c>
      <c r="AU268" s="233" t="s">
        <v>143</v>
      </c>
      <c r="AV268" s="12" t="s">
        <v>143</v>
      </c>
      <c r="AW268" s="12" t="s">
        <v>36</v>
      </c>
      <c r="AX268" s="12" t="s">
        <v>82</v>
      </c>
      <c r="AY268" s="233" t="s">
        <v>134</v>
      </c>
    </row>
    <row r="269" s="1" customFormat="1" ht="16.5" customHeight="1">
      <c r="B269" s="36"/>
      <c r="C269" s="200" t="s">
        <v>520</v>
      </c>
      <c r="D269" s="200" t="s">
        <v>137</v>
      </c>
      <c r="E269" s="201" t="s">
        <v>521</v>
      </c>
      <c r="F269" s="202" t="s">
        <v>522</v>
      </c>
      <c r="G269" s="203" t="s">
        <v>312</v>
      </c>
      <c r="H269" s="204">
        <v>1</v>
      </c>
      <c r="I269" s="205"/>
      <c r="J269" s="206">
        <f>ROUND(I269*H269,2)</f>
        <v>0</v>
      </c>
      <c r="K269" s="202" t="s">
        <v>141</v>
      </c>
      <c r="L269" s="41"/>
      <c r="M269" s="207" t="s">
        <v>1</v>
      </c>
      <c r="N269" s="208" t="s">
        <v>46</v>
      </c>
      <c r="O269" s="77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AR269" s="15" t="s">
        <v>219</v>
      </c>
      <c r="AT269" s="15" t="s">
        <v>137</v>
      </c>
      <c r="AU269" s="15" t="s">
        <v>143</v>
      </c>
      <c r="AY269" s="15" t="s">
        <v>134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5" t="s">
        <v>143</v>
      </c>
      <c r="BK269" s="211">
        <f>ROUND(I269*H269,2)</f>
        <v>0</v>
      </c>
      <c r="BL269" s="15" t="s">
        <v>219</v>
      </c>
      <c r="BM269" s="15" t="s">
        <v>523</v>
      </c>
    </row>
    <row r="270" s="1" customFormat="1" ht="16.5" customHeight="1">
      <c r="B270" s="36"/>
      <c r="C270" s="200" t="s">
        <v>524</v>
      </c>
      <c r="D270" s="200" t="s">
        <v>137</v>
      </c>
      <c r="E270" s="201" t="s">
        <v>525</v>
      </c>
      <c r="F270" s="202" t="s">
        <v>526</v>
      </c>
      <c r="G270" s="203" t="s">
        <v>367</v>
      </c>
      <c r="H270" s="255"/>
      <c r="I270" s="205"/>
      <c r="J270" s="206">
        <f>ROUND(I270*H270,2)</f>
        <v>0</v>
      </c>
      <c r="K270" s="202" t="s">
        <v>141</v>
      </c>
      <c r="L270" s="41"/>
      <c r="M270" s="207" t="s">
        <v>1</v>
      </c>
      <c r="N270" s="208" t="s">
        <v>46</v>
      </c>
      <c r="O270" s="77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AR270" s="15" t="s">
        <v>219</v>
      </c>
      <c r="AT270" s="15" t="s">
        <v>137</v>
      </c>
      <c r="AU270" s="15" t="s">
        <v>143</v>
      </c>
      <c r="AY270" s="15" t="s">
        <v>134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5" t="s">
        <v>143</v>
      </c>
      <c r="BK270" s="211">
        <f>ROUND(I270*H270,2)</f>
        <v>0</v>
      </c>
      <c r="BL270" s="15" t="s">
        <v>219</v>
      </c>
      <c r="BM270" s="15" t="s">
        <v>527</v>
      </c>
    </row>
    <row r="271" s="10" customFormat="1" ht="22.8" customHeight="1">
      <c r="B271" s="184"/>
      <c r="C271" s="185"/>
      <c r="D271" s="186" t="s">
        <v>73</v>
      </c>
      <c r="E271" s="198" t="s">
        <v>528</v>
      </c>
      <c r="F271" s="198" t="s">
        <v>529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SUM(P272:P283)</f>
        <v>0</v>
      </c>
      <c r="Q271" s="192"/>
      <c r="R271" s="193">
        <f>SUM(R272:R283)</f>
        <v>0.0033799999999999998</v>
      </c>
      <c r="S271" s="192"/>
      <c r="T271" s="194">
        <f>SUM(T272:T283)</f>
        <v>0</v>
      </c>
      <c r="AR271" s="195" t="s">
        <v>143</v>
      </c>
      <c r="AT271" s="196" t="s">
        <v>73</v>
      </c>
      <c r="AU271" s="196" t="s">
        <v>82</v>
      </c>
      <c r="AY271" s="195" t="s">
        <v>134</v>
      </c>
      <c r="BK271" s="197">
        <f>SUM(BK272:BK283)</f>
        <v>0</v>
      </c>
    </row>
    <row r="272" s="1" customFormat="1" ht="16.5" customHeight="1">
      <c r="B272" s="36"/>
      <c r="C272" s="200" t="s">
        <v>530</v>
      </c>
      <c r="D272" s="200" t="s">
        <v>137</v>
      </c>
      <c r="E272" s="201" t="s">
        <v>531</v>
      </c>
      <c r="F272" s="202" t="s">
        <v>532</v>
      </c>
      <c r="G272" s="203" t="s">
        <v>312</v>
      </c>
      <c r="H272" s="204">
        <v>1</v>
      </c>
      <c r="I272" s="205"/>
      <c r="J272" s="206">
        <f>ROUND(I272*H272,2)</f>
        <v>0</v>
      </c>
      <c r="K272" s="202" t="s">
        <v>1</v>
      </c>
      <c r="L272" s="41"/>
      <c r="M272" s="207" t="s">
        <v>1</v>
      </c>
      <c r="N272" s="208" t="s">
        <v>46</v>
      </c>
      <c r="O272" s="77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15" t="s">
        <v>219</v>
      </c>
      <c r="AT272" s="15" t="s">
        <v>137</v>
      </c>
      <c r="AU272" s="15" t="s">
        <v>143</v>
      </c>
      <c r="AY272" s="15" t="s">
        <v>134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5" t="s">
        <v>143</v>
      </c>
      <c r="BK272" s="211">
        <f>ROUND(I272*H272,2)</f>
        <v>0</v>
      </c>
      <c r="BL272" s="15" t="s">
        <v>219</v>
      </c>
      <c r="BM272" s="15" t="s">
        <v>533</v>
      </c>
    </row>
    <row r="273" s="1" customFormat="1" ht="16.5" customHeight="1">
      <c r="B273" s="36"/>
      <c r="C273" s="200" t="s">
        <v>534</v>
      </c>
      <c r="D273" s="200" t="s">
        <v>137</v>
      </c>
      <c r="E273" s="201" t="s">
        <v>535</v>
      </c>
      <c r="F273" s="202" t="s">
        <v>536</v>
      </c>
      <c r="G273" s="203" t="s">
        <v>161</v>
      </c>
      <c r="H273" s="204">
        <v>6</v>
      </c>
      <c r="I273" s="205"/>
      <c r="J273" s="206">
        <f>ROUND(I273*H273,2)</f>
        <v>0</v>
      </c>
      <c r="K273" s="202" t="s">
        <v>1</v>
      </c>
      <c r="L273" s="41"/>
      <c r="M273" s="207" t="s">
        <v>1</v>
      </c>
      <c r="N273" s="208" t="s">
        <v>46</v>
      </c>
      <c r="O273" s="77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AR273" s="15" t="s">
        <v>219</v>
      </c>
      <c r="AT273" s="15" t="s">
        <v>137</v>
      </c>
      <c r="AU273" s="15" t="s">
        <v>143</v>
      </c>
      <c r="AY273" s="15" t="s">
        <v>134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5" t="s">
        <v>143</v>
      </c>
      <c r="BK273" s="211">
        <f>ROUND(I273*H273,2)</f>
        <v>0</v>
      </c>
      <c r="BL273" s="15" t="s">
        <v>219</v>
      </c>
      <c r="BM273" s="15" t="s">
        <v>537</v>
      </c>
    </row>
    <row r="274" s="1" customFormat="1" ht="16.5" customHeight="1">
      <c r="B274" s="36"/>
      <c r="C274" s="200" t="s">
        <v>538</v>
      </c>
      <c r="D274" s="200" t="s">
        <v>137</v>
      </c>
      <c r="E274" s="201" t="s">
        <v>539</v>
      </c>
      <c r="F274" s="202" t="s">
        <v>540</v>
      </c>
      <c r="G274" s="203" t="s">
        <v>161</v>
      </c>
      <c r="H274" s="204">
        <v>1</v>
      </c>
      <c r="I274" s="205"/>
      <c r="J274" s="206">
        <f>ROUND(I274*H274,2)</f>
        <v>0</v>
      </c>
      <c r="K274" s="202" t="s">
        <v>1</v>
      </c>
      <c r="L274" s="41"/>
      <c r="M274" s="207" t="s">
        <v>1</v>
      </c>
      <c r="N274" s="208" t="s">
        <v>46</v>
      </c>
      <c r="O274" s="77"/>
      <c r="P274" s="209">
        <f>O274*H274</f>
        <v>0</v>
      </c>
      <c r="Q274" s="209">
        <v>0</v>
      </c>
      <c r="R274" s="209">
        <f>Q274*H274</f>
        <v>0</v>
      </c>
      <c r="S274" s="209">
        <v>0</v>
      </c>
      <c r="T274" s="210">
        <f>S274*H274</f>
        <v>0</v>
      </c>
      <c r="AR274" s="15" t="s">
        <v>219</v>
      </c>
      <c r="AT274" s="15" t="s">
        <v>137</v>
      </c>
      <c r="AU274" s="15" t="s">
        <v>143</v>
      </c>
      <c r="AY274" s="15" t="s">
        <v>134</v>
      </c>
      <c r="BE274" s="211">
        <f>IF(N274="základní",J274,0)</f>
        <v>0</v>
      </c>
      <c r="BF274" s="211">
        <f>IF(N274="snížená",J274,0)</f>
        <v>0</v>
      </c>
      <c r="BG274" s="211">
        <f>IF(N274="zákl. přenesená",J274,0)</f>
        <v>0</v>
      </c>
      <c r="BH274" s="211">
        <f>IF(N274="sníž. přenesená",J274,0)</f>
        <v>0</v>
      </c>
      <c r="BI274" s="211">
        <f>IF(N274="nulová",J274,0)</f>
        <v>0</v>
      </c>
      <c r="BJ274" s="15" t="s">
        <v>143</v>
      </c>
      <c r="BK274" s="211">
        <f>ROUND(I274*H274,2)</f>
        <v>0</v>
      </c>
      <c r="BL274" s="15" t="s">
        <v>219</v>
      </c>
      <c r="BM274" s="15" t="s">
        <v>541</v>
      </c>
    </row>
    <row r="275" s="1" customFormat="1" ht="16.5" customHeight="1">
      <c r="B275" s="36"/>
      <c r="C275" s="200" t="s">
        <v>542</v>
      </c>
      <c r="D275" s="200" t="s">
        <v>137</v>
      </c>
      <c r="E275" s="201" t="s">
        <v>543</v>
      </c>
      <c r="F275" s="202" t="s">
        <v>544</v>
      </c>
      <c r="G275" s="203" t="s">
        <v>161</v>
      </c>
      <c r="H275" s="204">
        <v>4</v>
      </c>
      <c r="I275" s="205"/>
      <c r="J275" s="206">
        <f>ROUND(I275*H275,2)</f>
        <v>0</v>
      </c>
      <c r="K275" s="202" t="s">
        <v>1</v>
      </c>
      <c r="L275" s="41"/>
      <c r="M275" s="207" t="s">
        <v>1</v>
      </c>
      <c r="N275" s="208" t="s">
        <v>46</v>
      </c>
      <c r="O275" s="77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10">
        <f>S275*H275</f>
        <v>0</v>
      </c>
      <c r="AR275" s="15" t="s">
        <v>219</v>
      </c>
      <c r="AT275" s="15" t="s">
        <v>137</v>
      </c>
      <c r="AU275" s="15" t="s">
        <v>143</v>
      </c>
      <c r="AY275" s="15" t="s">
        <v>134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5" t="s">
        <v>143</v>
      </c>
      <c r="BK275" s="211">
        <f>ROUND(I275*H275,2)</f>
        <v>0</v>
      </c>
      <c r="BL275" s="15" t="s">
        <v>219</v>
      </c>
      <c r="BM275" s="15" t="s">
        <v>545</v>
      </c>
    </row>
    <row r="276" s="1" customFormat="1" ht="16.5" customHeight="1">
      <c r="B276" s="36"/>
      <c r="C276" s="200" t="s">
        <v>546</v>
      </c>
      <c r="D276" s="200" t="s">
        <v>137</v>
      </c>
      <c r="E276" s="201" t="s">
        <v>547</v>
      </c>
      <c r="F276" s="202" t="s">
        <v>548</v>
      </c>
      <c r="G276" s="203" t="s">
        <v>312</v>
      </c>
      <c r="H276" s="204">
        <v>1</v>
      </c>
      <c r="I276" s="205"/>
      <c r="J276" s="206">
        <f>ROUND(I276*H276,2)</f>
        <v>0</v>
      </c>
      <c r="K276" s="202" t="s">
        <v>1</v>
      </c>
      <c r="L276" s="41"/>
      <c r="M276" s="207" t="s">
        <v>1</v>
      </c>
      <c r="N276" s="208" t="s">
        <v>46</v>
      </c>
      <c r="O276" s="77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AR276" s="15" t="s">
        <v>219</v>
      </c>
      <c r="AT276" s="15" t="s">
        <v>137</v>
      </c>
      <c r="AU276" s="15" t="s">
        <v>143</v>
      </c>
      <c r="AY276" s="15" t="s">
        <v>134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5" t="s">
        <v>143</v>
      </c>
      <c r="BK276" s="211">
        <f>ROUND(I276*H276,2)</f>
        <v>0</v>
      </c>
      <c r="BL276" s="15" t="s">
        <v>219</v>
      </c>
      <c r="BM276" s="15" t="s">
        <v>549</v>
      </c>
    </row>
    <row r="277" s="1" customFormat="1" ht="16.5" customHeight="1">
      <c r="B277" s="36"/>
      <c r="C277" s="200" t="s">
        <v>550</v>
      </c>
      <c r="D277" s="200" t="s">
        <v>137</v>
      </c>
      <c r="E277" s="201" t="s">
        <v>551</v>
      </c>
      <c r="F277" s="202" t="s">
        <v>552</v>
      </c>
      <c r="G277" s="203" t="s">
        <v>150</v>
      </c>
      <c r="H277" s="204">
        <v>1</v>
      </c>
      <c r="I277" s="205"/>
      <c r="J277" s="206">
        <f>ROUND(I277*H277,2)</f>
        <v>0</v>
      </c>
      <c r="K277" s="202" t="s">
        <v>297</v>
      </c>
      <c r="L277" s="41"/>
      <c r="M277" s="207" t="s">
        <v>1</v>
      </c>
      <c r="N277" s="208" t="s">
        <v>46</v>
      </c>
      <c r="O277" s="77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10">
        <f>S277*H277</f>
        <v>0</v>
      </c>
      <c r="AR277" s="15" t="s">
        <v>219</v>
      </c>
      <c r="AT277" s="15" t="s">
        <v>137</v>
      </c>
      <c r="AU277" s="15" t="s">
        <v>143</v>
      </c>
      <c r="AY277" s="15" t="s">
        <v>134</v>
      </c>
      <c r="BE277" s="211">
        <f>IF(N277="základní",J277,0)</f>
        <v>0</v>
      </c>
      <c r="BF277" s="211">
        <f>IF(N277="snížená",J277,0)</f>
        <v>0</v>
      </c>
      <c r="BG277" s="211">
        <f>IF(N277="zákl. přenesená",J277,0)</f>
        <v>0</v>
      </c>
      <c r="BH277" s="211">
        <f>IF(N277="sníž. přenesená",J277,0)</f>
        <v>0</v>
      </c>
      <c r="BI277" s="211">
        <f>IF(N277="nulová",J277,0)</f>
        <v>0</v>
      </c>
      <c r="BJ277" s="15" t="s">
        <v>143</v>
      </c>
      <c r="BK277" s="211">
        <f>ROUND(I277*H277,2)</f>
        <v>0</v>
      </c>
      <c r="BL277" s="15" t="s">
        <v>219</v>
      </c>
      <c r="BM277" s="15" t="s">
        <v>553</v>
      </c>
    </row>
    <row r="278" s="1" customFormat="1" ht="16.5" customHeight="1">
      <c r="B278" s="36"/>
      <c r="C278" s="245" t="s">
        <v>554</v>
      </c>
      <c r="D278" s="245" t="s">
        <v>274</v>
      </c>
      <c r="E278" s="246" t="s">
        <v>555</v>
      </c>
      <c r="F278" s="247" t="s">
        <v>556</v>
      </c>
      <c r="G278" s="248" t="s">
        <v>150</v>
      </c>
      <c r="H278" s="249">
        <v>1</v>
      </c>
      <c r="I278" s="250"/>
      <c r="J278" s="251">
        <f>ROUND(I278*H278,2)</f>
        <v>0</v>
      </c>
      <c r="K278" s="247" t="s">
        <v>297</v>
      </c>
      <c r="L278" s="252"/>
      <c r="M278" s="253" t="s">
        <v>1</v>
      </c>
      <c r="N278" s="254" t="s">
        <v>46</v>
      </c>
      <c r="O278" s="77"/>
      <c r="P278" s="209">
        <f>O278*H278</f>
        <v>0</v>
      </c>
      <c r="Q278" s="209">
        <v>0.0013799999999999999</v>
      </c>
      <c r="R278" s="209">
        <f>Q278*H278</f>
        <v>0.0013799999999999999</v>
      </c>
      <c r="S278" s="209">
        <v>0</v>
      </c>
      <c r="T278" s="210">
        <f>S278*H278</f>
        <v>0</v>
      </c>
      <c r="AR278" s="15" t="s">
        <v>314</v>
      </c>
      <c r="AT278" s="15" t="s">
        <v>274</v>
      </c>
      <c r="AU278" s="15" t="s">
        <v>143</v>
      </c>
      <c r="AY278" s="15" t="s">
        <v>134</v>
      </c>
      <c r="BE278" s="211">
        <f>IF(N278="základní",J278,0)</f>
        <v>0</v>
      </c>
      <c r="BF278" s="211">
        <f>IF(N278="snížená",J278,0)</f>
        <v>0</v>
      </c>
      <c r="BG278" s="211">
        <f>IF(N278="zákl. přenesená",J278,0)</f>
        <v>0</v>
      </c>
      <c r="BH278" s="211">
        <f>IF(N278="sníž. přenesená",J278,0)</f>
        <v>0</v>
      </c>
      <c r="BI278" s="211">
        <f>IF(N278="nulová",J278,0)</f>
        <v>0</v>
      </c>
      <c r="BJ278" s="15" t="s">
        <v>143</v>
      </c>
      <c r="BK278" s="211">
        <f>ROUND(I278*H278,2)</f>
        <v>0</v>
      </c>
      <c r="BL278" s="15" t="s">
        <v>219</v>
      </c>
      <c r="BM278" s="15" t="s">
        <v>557</v>
      </c>
    </row>
    <row r="279" s="1" customFormat="1" ht="16.5" customHeight="1">
      <c r="B279" s="36"/>
      <c r="C279" s="245" t="s">
        <v>558</v>
      </c>
      <c r="D279" s="245" t="s">
        <v>274</v>
      </c>
      <c r="E279" s="246" t="s">
        <v>559</v>
      </c>
      <c r="F279" s="247" t="s">
        <v>560</v>
      </c>
      <c r="G279" s="248" t="s">
        <v>150</v>
      </c>
      <c r="H279" s="249">
        <v>6</v>
      </c>
      <c r="I279" s="250"/>
      <c r="J279" s="251">
        <f>ROUND(I279*H279,2)</f>
        <v>0</v>
      </c>
      <c r="K279" s="247" t="s">
        <v>561</v>
      </c>
      <c r="L279" s="252"/>
      <c r="M279" s="253" t="s">
        <v>1</v>
      </c>
      <c r="N279" s="254" t="s">
        <v>46</v>
      </c>
      <c r="O279" s="77"/>
      <c r="P279" s="209">
        <f>O279*H279</f>
        <v>0</v>
      </c>
      <c r="Q279" s="209">
        <v>0.00020000000000000001</v>
      </c>
      <c r="R279" s="209">
        <f>Q279*H279</f>
        <v>0.0012000000000000001</v>
      </c>
      <c r="S279" s="209">
        <v>0</v>
      </c>
      <c r="T279" s="210">
        <f>S279*H279</f>
        <v>0</v>
      </c>
      <c r="AR279" s="15" t="s">
        <v>314</v>
      </c>
      <c r="AT279" s="15" t="s">
        <v>274</v>
      </c>
      <c r="AU279" s="15" t="s">
        <v>143</v>
      </c>
      <c r="AY279" s="15" t="s">
        <v>134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5" t="s">
        <v>143</v>
      </c>
      <c r="BK279" s="211">
        <f>ROUND(I279*H279,2)</f>
        <v>0</v>
      </c>
      <c r="BL279" s="15" t="s">
        <v>219</v>
      </c>
      <c r="BM279" s="15" t="s">
        <v>562</v>
      </c>
    </row>
    <row r="280" s="1" customFormat="1" ht="16.5" customHeight="1">
      <c r="B280" s="36"/>
      <c r="C280" s="245" t="s">
        <v>563</v>
      </c>
      <c r="D280" s="245" t="s">
        <v>274</v>
      </c>
      <c r="E280" s="246" t="s">
        <v>564</v>
      </c>
      <c r="F280" s="247" t="s">
        <v>565</v>
      </c>
      <c r="G280" s="248" t="s">
        <v>150</v>
      </c>
      <c r="H280" s="249">
        <v>4</v>
      </c>
      <c r="I280" s="250"/>
      <c r="J280" s="251">
        <f>ROUND(I280*H280,2)</f>
        <v>0</v>
      </c>
      <c r="K280" s="247" t="s">
        <v>1</v>
      </c>
      <c r="L280" s="252"/>
      <c r="M280" s="253" t="s">
        <v>1</v>
      </c>
      <c r="N280" s="254" t="s">
        <v>46</v>
      </c>
      <c r="O280" s="77"/>
      <c r="P280" s="209">
        <f>O280*H280</f>
        <v>0</v>
      </c>
      <c r="Q280" s="209">
        <v>0.00020000000000000001</v>
      </c>
      <c r="R280" s="209">
        <f>Q280*H280</f>
        <v>0.00080000000000000004</v>
      </c>
      <c r="S280" s="209">
        <v>0</v>
      </c>
      <c r="T280" s="210">
        <f>S280*H280</f>
        <v>0</v>
      </c>
      <c r="AR280" s="15" t="s">
        <v>314</v>
      </c>
      <c r="AT280" s="15" t="s">
        <v>274</v>
      </c>
      <c r="AU280" s="15" t="s">
        <v>143</v>
      </c>
      <c r="AY280" s="15" t="s">
        <v>134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5" t="s">
        <v>143</v>
      </c>
      <c r="BK280" s="211">
        <f>ROUND(I280*H280,2)</f>
        <v>0</v>
      </c>
      <c r="BL280" s="15" t="s">
        <v>219</v>
      </c>
      <c r="BM280" s="15" t="s">
        <v>566</v>
      </c>
    </row>
    <row r="281" s="1" customFormat="1" ht="16.5" customHeight="1">
      <c r="B281" s="36"/>
      <c r="C281" s="200" t="s">
        <v>567</v>
      </c>
      <c r="D281" s="200" t="s">
        <v>137</v>
      </c>
      <c r="E281" s="201" t="s">
        <v>568</v>
      </c>
      <c r="F281" s="202" t="s">
        <v>569</v>
      </c>
      <c r="G281" s="203" t="s">
        <v>150</v>
      </c>
      <c r="H281" s="204">
        <v>1</v>
      </c>
      <c r="I281" s="205"/>
      <c r="J281" s="206">
        <f>ROUND(I281*H281,2)</f>
        <v>0</v>
      </c>
      <c r="K281" s="202" t="s">
        <v>141</v>
      </c>
      <c r="L281" s="41"/>
      <c r="M281" s="207" t="s">
        <v>1</v>
      </c>
      <c r="N281" s="208" t="s">
        <v>46</v>
      </c>
      <c r="O281" s="77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10">
        <f>S281*H281</f>
        <v>0</v>
      </c>
      <c r="AR281" s="15" t="s">
        <v>219</v>
      </c>
      <c r="AT281" s="15" t="s">
        <v>137</v>
      </c>
      <c r="AU281" s="15" t="s">
        <v>143</v>
      </c>
      <c r="AY281" s="15" t="s">
        <v>134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5" t="s">
        <v>143</v>
      </c>
      <c r="BK281" s="211">
        <f>ROUND(I281*H281,2)</f>
        <v>0</v>
      </c>
      <c r="BL281" s="15" t="s">
        <v>219</v>
      </c>
      <c r="BM281" s="15" t="s">
        <v>570</v>
      </c>
    </row>
    <row r="282" s="1" customFormat="1" ht="16.5" customHeight="1">
      <c r="B282" s="36"/>
      <c r="C282" s="200" t="s">
        <v>571</v>
      </c>
      <c r="D282" s="200" t="s">
        <v>137</v>
      </c>
      <c r="E282" s="201" t="s">
        <v>572</v>
      </c>
      <c r="F282" s="202" t="s">
        <v>573</v>
      </c>
      <c r="G282" s="203" t="s">
        <v>367</v>
      </c>
      <c r="H282" s="255"/>
      <c r="I282" s="205"/>
      <c r="J282" s="206">
        <f>ROUND(I282*H282,2)</f>
        <v>0</v>
      </c>
      <c r="K282" s="202" t="s">
        <v>141</v>
      </c>
      <c r="L282" s="41"/>
      <c r="M282" s="207" t="s">
        <v>1</v>
      </c>
      <c r="N282" s="208" t="s">
        <v>46</v>
      </c>
      <c r="O282" s="77"/>
      <c r="P282" s="209">
        <f>O282*H282</f>
        <v>0</v>
      </c>
      <c r="Q282" s="209">
        <v>0</v>
      </c>
      <c r="R282" s="209">
        <f>Q282*H282</f>
        <v>0</v>
      </c>
      <c r="S282" s="209">
        <v>0</v>
      </c>
      <c r="T282" s="210">
        <f>S282*H282</f>
        <v>0</v>
      </c>
      <c r="AR282" s="15" t="s">
        <v>219</v>
      </c>
      <c r="AT282" s="15" t="s">
        <v>137</v>
      </c>
      <c r="AU282" s="15" t="s">
        <v>143</v>
      </c>
      <c r="AY282" s="15" t="s">
        <v>134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5" t="s">
        <v>143</v>
      </c>
      <c r="BK282" s="211">
        <f>ROUND(I282*H282,2)</f>
        <v>0</v>
      </c>
      <c r="BL282" s="15" t="s">
        <v>219</v>
      </c>
      <c r="BM282" s="15" t="s">
        <v>574</v>
      </c>
    </row>
    <row r="283" s="1" customFormat="1" ht="16.5" customHeight="1">
      <c r="B283" s="36"/>
      <c r="C283" s="200" t="s">
        <v>575</v>
      </c>
      <c r="D283" s="200" t="s">
        <v>137</v>
      </c>
      <c r="E283" s="201" t="s">
        <v>576</v>
      </c>
      <c r="F283" s="202" t="s">
        <v>577</v>
      </c>
      <c r="G283" s="203" t="s">
        <v>312</v>
      </c>
      <c r="H283" s="204">
        <v>1</v>
      </c>
      <c r="I283" s="205"/>
      <c r="J283" s="206">
        <f>ROUND(I283*H283,2)</f>
        <v>0</v>
      </c>
      <c r="K283" s="202" t="s">
        <v>1</v>
      </c>
      <c r="L283" s="41"/>
      <c r="M283" s="207" t="s">
        <v>1</v>
      </c>
      <c r="N283" s="208" t="s">
        <v>46</v>
      </c>
      <c r="O283" s="77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AR283" s="15" t="s">
        <v>219</v>
      </c>
      <c r="AT283" s="15" t="s">
        <v>137</v>
      </c>
      <c r="AU283" s="15" t="s">
        <v>143</v>
      </c>
      <c r="AY283" s="15" t="s">
        <v>134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5" t="s">
        <v>143</v>
      </c>
      <c r="BK283" s="211">
        <f>ROUND(I283*H283,2)</f>
        <v>0</v>
      </c>
      <c r="BL283" s="15" t="s">
        <v>219</v>
      </c>
      <c r="BM283" s="15" t="s">
        <v>578</v>
      </c>
    </row>
    <row r="284" s="10" customFormat="1" ht="22.8" customHeight="1">
      <c r="B284" s="184"/>
      <c r="C284" s="185"/>
      <c r="D284" s="186" t="s">
        <v>73</v>
      </c>
      <c r="E284" s="198" t="s">
        <v>579</v>
      </c>
      <c r="F284" s="198" t="s">
        <v>580</v>
      </c>
      <c r="G284" s="185"/>
      <c r="H284" s="185"/>
      <c r="I284" s="188"/>
      <c r="J284" s="199">
        <f>BK284</f>
        <v>0</v>
      </c>
      <c r="K284" s="185"/>
      <c r="L284" s="190"/>
      <c r="M284" s="191"/>
      <c r="N284" s="192"/>
      <c r="O284" s="192"/>
      <c r="P284" s="193">
        <f>SUM(P285:P286)</f>
        <v>0</v>
      </c>
      <c r="Q284" s="192"/>
      <c r="R284" s="193">
        <f>SUM(R285:R286)</f>
        <v>0</v>
      </c>
      <c r="S284" s="192"/>
      <c r="T284" s="194">
        <f>SUM(T285:T286)</f>
        <v>0</v>
      </c>
      <c r="AR284" s="195" t="s">
        <v>143</v>
      </c>
      <c r="AT284" s="196" t="s">
        <v>73</v>
      </c>
      <c r="AU284" s="196" t="s">
        <v>82</v>
      </c>
      <c r="AY284" s="195" t="s">
        <v>134</v>
      </c>
      <c r="BK284" s="197">
        <f>SUM(BK285:BK286)</f>
        <v>0</v>
      </c>
    </row>
    <row r="285" s="1" customFormat="1" ht="16.5" customHeight="1">
      <c r="B285" s="36"/>
      <c r="C285" s="200" t="s">
        <v>581</v>
      </c>
      <c r="D285" s="200" t="s">
        <v>137</v>
      </c>
      <c r="E285" s="201" t="s">
        <v>582</v>
      </c>
      <c r="F285" s="202" t="s">
        <v>583</v>
      </c>
      <c r="G285" s="203" t="s">
        <v>150</v>
      </c>
      <c r="H285" s="204">
        <v>1</v>
      </c>
      <c r="I285" s="205"/>
      <c r="J285" s="206">
        <f>ROUND(I285*H285,2)</f>
        <v>0</v>
      </c>
      <c r="K285" s="202" t="s">
        <v>141</v>
      </c>
      <c r="L285" s="41"/>
      <c r="M285" s="207" t="s">
        <v>1</v>
      </c>
      <c r="N285" s="208" t="s">
        <v>46</v>
      </c>
      <c r="O285" s="77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AR285" s="15" t="s">
        <v>219</v>
      </c>
      <c r="AT285" s="15" t="s">
        <v>137</v>
      </c>
      <c r="AU285" s="15" t="s">
        <v>143</v>
      </c>
      <c r="AY285" s="15" t="s">
        <v>134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5" t="s">
        <v>143</v>
      </c>
      <c r="BK285" s="211">
        <f>ROUND(I285*H285,2)</f>
        <v>0</v>
      </c>
      <c r="BL285" s="15" t="s">
        <v>219</v>
      </c>
      <c r="BM285" s="15" t="s">
        <v>584</v>
      </c>
    </row>
    <row r="286" s="1" customFormat="1" ht="16.5" customHeight="1">
      <c r="B286" s="36"/>
      <c r="C286" s="200" t="s">
        <v>585</v>
      </c>
      <c r="D286" s="200" t="s">
        <v>137</v>
      </c>
      <c r="E286" s="201" t="s">
        <v>586</v>
      </c>
      <c r="F286" s="202" t="s">
        <v>587</v>
      </c>
      <c r="G286" s="203" t="s">
        <v>312</v>
      </c>
      <c r="H286" s="204">
        <v>1</v>
      </c>
      <c r="I286" s="205"/>
      <c r="J286" s="206">
        <f>ROUND(I286*H286,2)</f>
        <v>0</v>
      </c>
      <c r="K286" s="202" t="s">
        <v>1</v>
      </c>
      <c r="L286" s="41"/>
      <c r="M286" s="207" t="s">
        <v>1</v>
      </c>
      <c r="N286" s="208" t="s">
        <v>46</v>
      </c>
      <c r="O286" s="77"/>
      <c r="P286" s="209">
        <f>O286*H286</f>
        <v>0</v>
      </c>
      <c r="Q286" s="209">
        <v>0</v>
      </c>
      <c r="R286" s="209">
        <f>Q286*H286</f>
        <v>0</v>
      </c>
      <c r="S286" s="209">
        <v>0</v>
      </c>
      <c r="T286" s="210">
        <f>S286*H286</f>
        <v>0</v>
      </c>
      <c r="AR286" s="15" t="s">
        <v>219</v>
      </c>
      <c r="AT286" s="15" t="s">
        <v>137</v>
      </c>
      <c r="AU286" s="15" t="s">
        <v>143</v>
      </c>
      <c r="AY286" s="15" t="s">
        <v>134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5" t="s">
        <v>143</v>
      </c>
      <c r="BK286" s="211">
        <f>ROUND(I286*H286,2)</f>
        <v>0</v>
      </c>
      <c r="BL286" s="15" t="s">
        <v>219</v>
      </c>
      <c r="BM286" s="15" t="s">
        <v>588</v>
      </c>
    </row>
    <row r="287" s="10" customFormat="1" ht="22.8" customHeight="1">
      <c r="B287" s="184"/>
      <c r="C287" s="185"/>
      <c r="D287" s="186" t="s">
        <v>73</v>
      </c>
      <c r="E287" s="198" t="s">
        <v>589</v>
      </c>
      <c r="F287" s="198" t="s">
        <v>590</v>
      </c>
      <c r="G287" s="185"/>
      <c r="H287" s="185"/>
      <c r="I287" s="188"/>
      <c r="J287" s="199">
        <f>BK287</f>
        <v>0</v>
      </c>
      <c r="K287" s="185"/>
      <c r="L287" s="190"/>
      <c r="M287" s="191"/>
      <c r="N287" s="192"/>
      <c r="O287" s="192"/>
      <c r="P287" s="193">
        <f>SUM(P288:P295)</f>
        <v>0</v>
      </c>
      <c r="Q287" s="192"/>
      <c r="R287" s="193">
        <f>SUM(R288:R295)</f>
        <v>0.1036164</v>
      </c>
      <c r="S287" s="192"/>
      <c r="T287" s="194">
        <f>SUM(T288:T295)</f>
        <v>0</v>
      </c>
      <c r="AR287" s="195" t="s">
        <v>143</v>
      </c>
      <c r="AT287" s="196" t="s">
        <v>73</v>
      </c>
      <c r="AU287" s="196" t="s">
        <v>82</v>
      </c>
      <c r="AY287" s="195" t="s">
        <v>134</v>
      </c>
      <c r="BK287" s="197">
        <f>SUM(BK288:BK295)</f>
        <v>0</v>
      </c>
    </row>
    <row r="288" s="1" customFormat="1" ht="16.5" customHeight="1">
      <c r="B288" s="36"/>
      <c r="C288" s="200" t="s">
        <v>591</v>
      </c>
      <c r="D288" s="200" t="s">
        <v>137</v>
      </c>
      <c r="E288" s="201" t="s">
        <v>592</v>
      </c>
      <c r="F288" s="202" t="s">
        <v>593</v>
      </c>
      <c r="G288" s="203" t="s">
        <v>168</v>
      </c>
      <c r="H288" s="204">
        <v>4.7599999999999998</v>
      </c>
      <c r="I288" s="205"/>
      <c r="J288" s="206">
        <f>ROUND(I288*H288,2)</f>
        <v>0</v>
      </c>
      <c r="K288" s="202" t="s">
        <v>561</v>
      </c>
      <c r="L288" s="41"/>
      <c r="M288" s="207" t="s">
        <v>1</v>
      </c>
      <c r="N288" s="208" t="s">
        <v>46</v>
      </c>
      <c r="O288" s="77"/>
      <c r="P288" s="209">
        <f>O288*H288</f>
        <v>0</v>
      </c>
      <c r="Q288" s="209">
        <v>0.012540000000000001</v>
      </c>
      <c r="R288" s="209">
        <f>Q288*H288</f>
        <v>0.059690400000000005</v>
      </c>
      <c r="S288" s="209">
        <v>0</v>
      </c>
      <c r="T288" s="210">
        <f>S288*H288</f>
        <v>0</v>
      </c>
      <c r="AR288" s="15" t="s">
        <v>219</v>
      </c>
      <c r="AT288" s="15" t="s">
        <v>137</v>
      </c>
      <c r="AU288" s="15" t="s">
        <v>143</v>
      </c>
      <c r="AY288" s="15" t="s">
        <v>134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5" t="s">
        <v>143</v>
      </c>
      <c r="BK288" s="211">
        <f>ROUND(I288*H288,2)</f>
        <v>0</v>
      </c>
      <c r="BL288" s="15" t="s">
        <v>219</v>
      </c>
      <c r="BM288" s="15" t="s">
        <v>594</v>
      </c>
    </row>
    <row r="289" s="12" customFormat="1">
      <c r="B289" s="223"/>
      <c r="C289" s="224"/>
      <c r="D289" s="214" t="s">
        <v>145</v>
      </c>
      <c r="E289" s="225" t="s">
        <v>1</v>
      </c>
      <c r="F289" s="226" t="s">
        <v>595</v>
      </c>
      <c r="G289" s="224"/>
      <c r="H289" s="227">
        <v>4.7599999999999998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AT289" s="233" t="s">
        <v>145</v>
      </c>
      <c r="AU289" s="233" t="s">
        <v>143</v>
      </c>
      <c r="AV289" s="12" t="s">
        <v>143</v>
      </c>
      <c r="AW289" s="12" t="s">
        <v>36</v>
      </c>
      <c r="AX289" s="12" t="s">
        <v>82</v>
      </c>
      <c r="AY289" s="233" t="s">
        <v>134</v>
      </c>
    </row>
    <row r="290" s="1" customFormat="1" ht="16.5" customHeight="1">
      <c r="B290" s="36"/>
      <c r="C290" s="200" t="s">
        <v>596</v>
      </c>
      <c r="D290" s="200" t="s">
        <v>137</v>
      </c>
      <c r="E290" s="201" t="s">
        <v>597</v>
      </c>
      <c r="F290" s="202" t="s">
        <v>598</v>
      </c>
      <c r="G290" s="203" t="s">
        <v>168</v>
      </c>
      <c r="H290" s="204">
        <v>4.7599999999999998</v>
      </c>
      <c r="I290" s="205"/>
      <c r="J290" s="206">
        <f>ROUND(I290*H290,2)</f>
        <v>0</v>
      </c>
      <c r="K290" s="202" t="s">
        <v>561</v>
      </c>
      <c r="L290" s="41"/>
      <c r="M290" s="207" t="s">
        <v>1</v>
      </c>
      <c r="N290" s="208" t="s">
        <v>46</v>
      </c>
      <c r="O290" s="77"/>
      <c r="P290" s="209">
        <f>O290*H290</f>
        <v>0</v>
      </c>
      <c r="Q290" s="209">
        <v>0.00010000000000000001</v>
      </c>
      <c r="R290" s="209">
        <f>Q290*H290</f>
        <v>0.00047600000000000002</v>
      </c>
      <c r="S290" s="209">
        <v>0</v>
      </c>
      <c r="T290" s="210">
        <f>S290*H290</f>
        <v>0</v>
      </c>
      <c r="AR290" s="15" t="s">
        <v>219</v>
      </c>
      <c r="AT290" s="15" t="s">
        <v>137</v>
      </c>
      <c r="AU290" s="15" t="s">
        <v>143</v>
      </c>
      <c r="AY290" s="15" t="s">
        <v>134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5" t="s">
        <v>143</v>
      </c>
      <c r="BK290" s="211">
        <f>ROUND(I290*H290,2)</f>
        <v>0</v>
      </c>
      <c r="BL290" s="15" t="s">
        <v>219</v>
      </c>
      <c r="BM290" s="15" t="s">
        <v>599</v>
      </c>
    </row>
    <row r="291" s="12" customFormat="1">
      <c r="B291" s="223"/>
      <c r="C291" s="224"/>
      <c r="D291" s="214" t="s">
        <v>145</v>
      </c>
      <c r="E291" s="225" t="s">
        <v>1</v>
      </c>
      <c r="F291" s="226" t="s">
        <v>595</v>
      </c>
      <c r="G291" s="224"/>
      <c r="H291" s="227">
        <v>4.7599999999999998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AT291" s="233" t="s">
        <v>145</v>
      </c>
      <c r="AU291" s="233" t="s">
        <v>143</v>
      </c>
      <c r="AV291" s="12" t="s">
        <v>143</v>
      </c>
      <c r="AW291" s="12" t="s">
        <v>36</v>
      </c>
      <c r="AX291" s="12" t="s">
        <v>82</v>
      </c>
      <c r="AY291" s="233" t="s">
        <v>134</v>
      </c>
    </row>
    <row r="292" s="1" customFormat="1" ht="16.5" customHeight="1">
      <c r="B292" s="36"/>
      <c r="C292" s="200" t="s">
        <v>600</v>
      </c>
      <c r="D292" s="200" t="s">
        <v>137</v>
      </c>
      <c r="E292" s="201" t="s">
        <v>601</v>
      </c>
      <c r="F292" s="202" t="s">
        <v>602</v>
      </c>
      <c r="G292" s="203" t="s">
        <v>161</v>
      </c>
      <c r="H292" s="204">
        <v>2.5</v>
      </c>
      <c r="I292" s="205"/>
      <c r="J292" s="206">
        <f>ROUND(I292*H292,2)</f>
        <v>0</v>
      </c>
      <c r="K292" s="202" t="s">
        <v>141</v>
      </c>
      <c r="L292" s="41"/>
      <c r="M292" s="207" t="s">
        <v>1</v>
      </c>
      <c r="N292" s="208" t="s">
        <v>46</v>
      </c>
      <c r="O292" s="77"/>
      <c r="P292" s="209">
        <f>O292*H292</f>
        <v>0</v>
      </c>
      <c r="Q292" s="209">
        <v>0.017059999999999999</v>
      </c>
      <c r="R292" s="209">
        <f>Q292*H292</f>
        <v>0.042649999999999993</v>
      </c>
      <c r="S292" s="209">
        <v>0</v>
      </c>
      <c r="T292" s="210">
        <f>S292*H292</f>
        <v>0</v>
      </c>
      <c r="AR292" s="15" t="s">
        <v>219</v>
      </c>
      <c r="AT292" s="15" t="s">
        <v>137</v>
      </c>
      <c r="AU292" s="15" t="s">
        <v>143</v>
      </c>
      <c r="AY292" s="15" t="s">
        <v>134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5" t="s">
        <v>143</v>
      </c>
      <c r="BK292" s="211">
        <f>ROUND(I292*H292,2)</f>
        <v>0</v>
      </c>
      <c r="BL292" s="15" t="s">
        <v>219</v>
      </c>
      <c r="BM292" s="15" t="s">
        <v>603</v>
      </c>
    </row>
    <row r="293" s="1" customFormat="1" ht="16.5" customHeight="1">
      <c r="B293" s="36"/>
      <c r="C293" s="200" t="s">
        <v>604</v>
      </c>
      <c r="D293" s="200" t="s">
        <v>137</v>
      </c>
      <c r="E293" s="201" t="s">
        <v>605</v>
      </c>
      <c r="F293" s="202" t="s">
        <v>606</v>
      </c>
      <c r="G293" s="203" t="s">
        <v>150</v>
      </c>
      <c r="H293" s="204">
        <v>1</v>
      </c>
      <c r="I293" s="205"/>
      <c r="J293" s="206">
        <f>ROUND(I293*H293,2)</f>
        <v>0</v>
      </c>
      <c r="K293" s="202" t="s">
        <v>141</v>
      </c>
      <c r="L293" s="41"/>
      <c r="M293" s="207" t="s">
        <v>1</v>
      </c>
      <c r="N293" s="208" t="s">
        <v>46</v>
      </c>
      <c r="O293" s="77"/>
      <c r="P293" s="209">
        <f>O293*H293</f>
        <v>0</v>
      </c>
      <c r="Q293" s="209">
        <v>6.9999999999999994E-05</v>
      </c>
      <c r="R293" s="209">
        <f>Q293*H293</f>
        <v>6.9999999999999994E-05</v>
      </c>
      <c r="S293" s="209">
        <v>0</v>
      </c>
      <c r="T293" s="210">
        <f>S293*H293</f>
        <v>0</v>
      </c>
      <c r="AR293" s="15" t="s">
        <v>219</v>
      </c>
      <c r="AT293" s="15" t="s">
        <v>137</v>
      </c>
      <c r="AU293" s="15" t="s">
        <v>143</v>
      </c>
      <c r="AY293" s="15" t="s">
        <v>134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5" t="s">
        <v>143</v>
      </c>
      <c r="BK293" s="211">
        <f>ROUND(I293*H293,2)</f>
        <v>0</v>
      </c>
      <c r="BL293" s="15" t="s">
        <v>219</v>
      </c>
      <c r="BM293" s="15" t="s">
        <v>607</v>
      </c>
    </row>
    <row r="294" s="1" customFormat="1" ht="16.5" customHeight="1">
      <c r="B294" s="36"/>
      <c r="C294" s="245" t="s">
        <v>608</v>
      </c>
      <c r="D294" s="245" t="s">
        <v>274</v>
      </c>
      <c r="E294" s="246" t="s">
        <v>609</v>
      </c>
      <c r="F294" s="247" t="s">
        <v>610</v>
      </c>
      <c r="G294" s="248" t="s">
        <v>150</v>
      </c>
      <c r="H294" s="249">
        <v>1</v>
      </c>
      <c r="I294" s="250"/>
      <c r="J294" s="251">
        <f>ROUND(I294*H294,2)</f>
        <v>0</v>
      </c>
      <c r="K294" s="247" t="s">
        <v>141</v>
      </c>
      <c r="L294" s="252"/>
      <c r="M294" s="253" t="s">
        <v>1</v>
      </c>
      <c r="N294" s="254" t="s">
        <v>46</v>
      </c>
      <c r="O294" s="77"/>
      <c r="P294" s="209">
        <f>O294*H294</f>
        <v>0</v>
      </c>
      <c r="Q294" s="209">
        <v>0.00072999999999999996</v>
      </c>
      <c r="R294" s="209">
        <f>Q294*H294</f>
        <v>0.00072999999999999996</v>
      </c>
      <c r="S294" s="209">
        <v>0</v>
      </c>
      <c r="T294" s="210">
        <f>S294*H294</f>
        <v>0</v>
      </c>
      <c r="AR294" s="15" t="s">
        <v>314</v>
      </c>
      <c r="AT294" s="15" t="s">
        <v>274</v>
      </c>
      <c r="AU294" s="15" t="s">
        <v>143</v>
      </c>
      <c r="AY294" s="15" t="s">
        <v>134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5" t="s">
        <v>143</v>
      </c>
      <c r="BK294" s="211">
        <f>ROUND(I294*H294,2)</f>
        <v>0</v>
      </c>
      <c r="BL294" s="15" t="s">
        <v>219</v>
      </c>
      <c r="BM294" s="15" t="s">
        <v>611</v>
      </c>
    </row>
    <row r="295" s="1" customFormat="1" ht="16.5" customHeight="1">
      <c r="B295" s="36"/>
      <c r="C295" s="200" t="s">
        <v>612</v>
      </c>
      <c r="D295" s="200" t="s">
        <v>137</v>
      </c>
      <c r="E295" s="201" t="s">
        <v>613</v>
      </c>
      <c r="F295" s="202" t="s">
        <v>614</v>
      </c>
      <c r="G295" s="203" t="s">
        <v>367</v>
      </c>
      <c r="H295" s="255"/>
      <c r="I295" s="205"/>
      <c r="J295" s="206">
        <f>ROUND(I295*H295,2)</f>
        <v>0</v>
      </c>
      <c r="K295" s="202" t="s">
        <v>141</v>
      </c>
      <c r="L295" s="41"/>
      <c r="M295" s="207" t="s">
        <v>1</v>
      </c>
      <c r="N295" s="208" t="s">
        <v>46</v>
      </c>
      <c r="O295" s="77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R295" s="15" t="s">
        <v>219</v>
      </c>
      <c r="AT295" s="15" t="s">
        <v>137</v>
      </c>
      <c r="AU295" s="15" t="s">
        <v>143</v>
      </c>
      <c r="AY295" s="15" t="s">
        <v>134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5" t="s">
        <v>143</v>
      </c>
      <c r="BK295" s="211">
        <f>ROUND(I295*H295,2)</f>
        <v>0</v>
      </c>
      <c r="BL295" s="15" t="s">
        <v>219</v>
      </c>
      <c r="BM295" s="15" t="s">
        <v>615</v>
      </c>
    </row>
    <row r="296" s="10" customFormat="1" ht="22.8" customHeight="1">
      <c r="B296" s="184"/>
      <c r="C296" s="185"/>
      <c r="D296" s="186" t="s">
        <v>73</v>
      </c>
      <c r="E296" s="198" t="s">
        <v>616</v>
      </c>
      <c r="F296" s="198" t="s">
        <v>617</v>
      </c>
      <c r="G296" s="185"/>
      <c r="H296" s="185"/>
      <c r="I296" s="188"/>
      <c r="J296" s="199">
        <f>BK296</f>
        <v>0</v>
      </c>
      <c r="K296" s="185"/>
      <c r="L296" s="190"/>
      <c r="M296" s="191"/>
      <c r="N296" s="192"/>
      <c r="O296" s="192"/>
      <c r="P296" s="193">
        <f>SUM(P297:P313)</f>
        <v>0</v>
      </c>
      <c r="Q296" s="192"/>
      <c r="R296" s="193">
        <f>SUM(R297:R313)</f>
        <v>0.21829999999999999</v>
      </c>
      <c r="S296" s="192"/>
      <c r="T296" s="194">
        <f>SUM(T297:T313)</f>
        <v>0.55296420000000002</v>
      </c>
      <c r="AR296" s="195" t="s">
        <v>143</v>
      </c>
      <c r="AT296" s="196" t="s">
        <v>73</v>
      </c>
      <c r="AU296" s="196" t="s">
        <v>82</v>
      </c>
      <c r="AY296" s="195" t="s">
        <v>134</v>
      </c>
      <c r="BK296" s="197">
        <f>SUM(BK297:BK313)</f>
        <v>0</v>
      </c>
    </row>
    <row r="297" s="1" customFormat="1" ht="16.5" customHeight="1">
      <c r="B297" s="36"/>
      <c r="C297" s="200" t="s">
        <v>618</v>
      </c>
      <c r="D297" s="200" t="s">
        <v>137</v>
      </c>
      <c r="E297" s="201" t="s">
        <v>619</v>
      </c>
      <c r="F297" s="202" t="s">
        <v>620</v>
      </c>
      <c r="G297" s="203" t="s">
        <v>168</v>
      </c>
      <c r="H297" s="204">
        <v>17.756</v>
      </c>
      <c r="I297" s="205"/>
      <c r="J297" s="206">
        <f>ROUND(I297*H297,2)</f>
        <v>0</v>
      </c>
      <c r="K297" s="202" t="s">
        <v>141</v>
      </c>
      <c r="L297" s="41"/>
      <c r="M297" s="207" t="s">
        <v>1</v>
      </c>
      <c r="N297" s="208" t="s">
        <v>46</v>
      </c>
      <c r="O297" s="77"/>
      <c r="P297" s="209">
        <f>O297*H297</f>
        <v>0</v>
      </c>
      <c r="Q297" s="209">
        <v>0</v>
      </c>
      <c r="R297" s="209">
        <f>Q297*H297</f>
        <v>0</v>
      </c>
      <c r="S297" s="209">
        <v>0.01695</v>
      </c>
      <c r="T297" s="210">
        <f>S297*H297</f>
        <v>0.30096420000000002</v>
      </c>
      <c r="AR297" s="15" t="s">
        <v>219</v>
      </c>
      <c r="AT297" s="15" t="s">
        <v>137</v>
      </c>
      <c r="AU297" s="15" t="s">
        <v>143</v>
      </c>
      <c r="AY297" s="15" t="s">
        <v>134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5" t="s">
        <v>143</v>
      </c>
      <c r="BK297" s="211">
        <f>ROUND(I297*H297,2)</f>
        <v>0</v>
      </c>
      <c r="BL297" s="15" t="s">
        <v>219</v>
      </c>
      <c r="BM297" s="15" t="s">
        <v>621</v>
      </c>
    </row>
    <row r="298" s="12" customFormat="1">
      <c r="B298" s="223"/>
      <c r="C298" s="224"/>
      <c r="D298" s="214" t="s">
        <v>145</v>
      </c>
      <c r="E298" s="225" t="s">
        <v>1</v>
      </c>
      <c r="F298" s="226" t="s">
        <v>622</v>
      </c>
      <c r="G298" s="224"/>
      <c r="H298" s="227">
        <v>17.756</v>
      </c>
      <c r="I298" s="228"/>
      <c r="J298" s="224"/>
      <c r="K298" s="224"/>
      <c r="L298" s="229"/>
      <c r="M298" s="230"/>
      <c r="N298" s="231"/>
      <c r="O298" s="231"/>
      <c r="P298" s="231"/>
      <c r="Q298" s="231"/>
      <c r="R298" s="231"/>
      <c r="S298" s="231"/>
      <c r="T298" s="232"/>
      <c r="AT298" s="233" t="s">
        <v>145</v>
      </c>
      <c r="AU298" s="233" t="s">
        <v>143</v>
      </c>
      <c r="AV298" s="12" t="s">
        <v>143</v>
      </c>
      <c r="AW298" s="12" t="s">
        <v>36</v>
      </c>
      <c r="AX298" s="12" t="s">
        <v>74</v>
      </c>
      <c r="AY298" s="233" t="s">
        <v>134</v>
      </c>
    </row>
    <row r="299" s="13" customFormat="1">
      <c r="B299" s="234"/>
      <c r="C299" s="235"/>
      <c r="D299" s="214" t="s">
        <v>145</v>
      </c>
      <c r="E299" s="236" t="s">
        <v>1</v>
      </c>
      <c r="F299" s="237" t="s">
        <v>173</v>
      </c>
      <c r="G299" s="235"/>
      <c r="H299" s="238">
        <v>17.756</v>
      </c>
      <c r="I299" s="239"/>
      <c r="J299" s="235"/>
      <c r="K299" s="235"/>
      <c r="L299" s="240"/>
      <c r="M299" s="241"/>
      <c r="N299" s="242"/>
      <c r="O299" s="242"/>
      <c r="P299" s="242"/>
      <c r="Q299" s="242"/>
      <c r="R299" s="242"/>
      <c r="S299" s="242"/>
      <c r="T299" s="243"/>
      <c r="AT299" s="244" t="s">
        <v>145</v>
      </c>
      <c r="AU299" s="244" t="s">
        <v>143</v>
      </c>
      <c r="AV299" s="13" t="s">
        <v>142</v>
      </c>
      <c r="AW299" s="13" t="s">
        <v>36</v>
      </c>
      <c r="AX299" s="13" t="s">
        <v>82</v>
      </c>
      <c r="AY299" s="244" t="s">
        <v>134</v>
      </c>
    </row>
    <row r="300" s="1" customFormat="1" ht="16.5" customHeight="1">
      <c r="B300" s="36"/>
      <c r="C300" s="200" t="s">
        <v>623</v>
      </c>
      <c r="D300" s="200" t="s">
        <v>137</v>
      </c>
      <c r="E300" s="201" t="s">
        <v>624</v>
      </c>
      <c r="F300" s="202" t="s">
        <v>625</v>
      </c>
      <c r="G300" s="203" t="s">
        <v>150</v>
      </c>
      <c r="H300" s="204">
        <v>4</v>
      </c>
      <c r="I300" s="205"/>
      <c r="J300" s="206">
        <f>ROUND(I300*H300,2)</f>
        <v>0</v>
      </c>
      <c r="K300" s="202" t="s">
        <v>141</v>
      </c>
      <c r="L300" s="41"/>
      <c r="M300" s="207" t="s">
        <v>1</v>
      </c>
      <c r="N300" s="208" t="s">
        <v>46</v>
      </c>
      <c r="O300" s="77"/>
      <c r="P300" s="209">
        <f>O300*H300</f>
        <v>0</v>
      </c>
      <c r="Q300" s="209">
        <v>0.00044999999999999999</v>
      </c>
      <c r="R300" s="209">
        <f>Q300*H300</f>
        <v>0.0018</v>
      </c>
      <c r="S300" s="209">
        <v>0</v>
      </c>
      <c r="T300" s="210">
        <f>S300*H300</f>
        <v>0</v>
      </c>
      <c r="AR300" s="15" t="s">
        <v>219</v>
      </c>
      <c r="AT300" s="15" t="s">
        <v>137</v>
      </c>
      <c r="AU300" s="15" t="s">
        <v>143</v>
      </c>
      <c r="AY300" s="15" t="s">
        <v>134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5" t="s">
        <v>143</v>
      </c>
      <c r="BK300" s="211">
        <f>ROUND(I300*H300,2)</f>
        <v>0</v>
      </c>
      <c r="BL300" s="15" t="s">
        <v>219</v>
      </c>
      <c r="BM300" s="15" t="s">
        <v>626</v>
      </c>
    </row>
    <row r="301" s="1" customFormat="1" ht="16.5" customHeight="1">
      <c r="B301" s="36"/>
      <c r="C301" s="245" t="s">
        <v>627</v>
      </c>
      <c r="D301" s="245" t="s">
        <v>274</v>
      </c>
      <c r="E301" s="246" t="s">
        <v>628</v>
      </c>
      <c r="F301" s="247" t="s">
        <v>629</v>
      </c>
      <c r="G301" s="248" t="s">
        <v>150</v>
      </c>
      <c r="H301" s="249">
        <v>6</v>
      </c>
      <c r="I301" s="250"/>
      <c r="J301" s="251">
        <f>ROUND(I301*H301,2)</f>
        <v>0</v>
      </c>
      <c r="K301" s="247" t="s">
        <v>141</v>
      </c>
      <c r="L301" s="252"/>
      <c r="M301" s="253" t="s">
        <v>1</v>
      </c>
      <c r="N301" s="254" t="s">
        <v>46</v>
      </c>
      <c r="O301" s="77"/>
      <c r="P301" s="209">
        <f>O301*H301</f>
        <v>0</v>
      </c>
      <c r="Q301" s="209">
        <v>0.0085000000000000006</v>
      </c>
      <c r="R301" s="209">
        <f>Q301*H301</f>
        <v>0.051000000000000004</v>
      </c>
      <c r="S301" s="209">
        <v>0</v>
      </c>
      <c r="T301" s="210">
        <f>S301*H301</f>
        <v>0</v>
      </c>
      <c r="AR301" s="15" t="s">
        <v>314</v>
      </c>
      <c r="AT301" s="15" t="s">
        <v>274</v>
      </c>
      <c r="AU301" s="15" t="s">
        <v>143</v>
      </c>
      <c r="AY301" s="15" t="s">
        <v>134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5" t="s">
        <v>143</v>
      </c>
      <c r="BK301" s="211">
        <f>ROUND(I301*H301,2)</f>
        <v>0</v>
      </c>
      <c r="BL301" s="15" t="s">
        <v>219</v>
      </c>
      <c r="BM301" s="15" t="s">
        <v>630</v>
      </c>
    </row>
    <row r="302" s="1" customFormat="1" ht="16.5" customHeight="1">
      <c r="B302" s="36"/>
      <c r="C302" s="200" t="s">
        <v>631</v>
      </c>
      <c r="D302" s="200" t="s">
        <v>137</v>
      </c>
      <c r="E302" s="201" t="s">
        <v>632</v>
      </c>
      <c r="F302" s="202" t="s">
        <v>633</v>
      </c>
      <c r="G302" s="203" t="s">
        <v>150</v>
      </c>
      <c r="H302" s="204">
        <v>6</v>
      </c>
      <c r="I302" s="205"/>
      <c r="J302" s="206">
        <f>ROUND(I302*H302,2)</f>
        <v>0</v>
      </c>
      <c r="K302" s="202" t="s">
        <v>141</v>
      </c>
      <c r="L302" s="41"/>
      <c r="M302" s="207" t="s">
        <v>1</v>
      </c>
      <c r="N302" s="208" t="s">
        <v>46</v>
      </c>
      <c r="O302" s="77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AR302" s="15" t="s">
        <v>219</v>
      </c>
      <c r="AT302" s="15" t="s">
        <v>137</v>
      </c>
      <c r="AU302" s="15" t="s">
        <v>143</v>
      </c>
      <c r="AY302" s="15" t="s">
        <v>134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5" t="s">
        <v>143</v>
      </c>
      <c r="BK302" s="211">
        <f>ROUND(I302*H302,2)</f>
        <v>0</v>
      </c>
      <c r="BL302" s="15" t="s">
        <v>219</v>
      </c>
      <c r="BM302" s="15" t="s">
        <v>634</v>
      </c>
    </row>
    <row r="303" s="1" customFormat="1" ht="16.5" customHeight="1">
      <c r="B303" s="36"/>
      <c r="C303" s="245" t="s">
        <v>635</v>
      </c>
      <c r="D303" s="245" t="s">
        <v>274</v>
      </c>
      <c r="E303" s="246" t="s">
        <v>636</v>
      </c>
      <c r="F303" s="247" t="s">
        <v>637</v>
      </c>
      <c r="G303" s="248" t="s">
        <v>150</v>
      </c>
      <c r="H303" s="249">
        <v>4</v>
      </c>
      <c r="I303" s="250"/>
      <c r="J303" s="251">
        <f>ROUND(I303*H303,2)</f>
        <v>0</v>
      </c>
      <c r="K303" s="247" t="s">
        <v>141</v>
      </c>
      <c r="L303" s="252"/>
      <c r="M303" s="253" t="s">
        <v>1</v>
      </c>
      <c r="N303" s="254" t="s">
        <v>46</v>
      </c>
      <c r="O303" s="77"/>
      <c r="P303" s="209">
        <f>O303*H303</f>
        <v>0</v>
      </c>
      <c r="Q303" s="209">
        <v>0.0275</v>
      </c>
      <c r="R303" s="209">
        <f>Q303*H303</f>
        <v>0.11</v>
      </c>
      <c r="S303" s="209">
        <v>0</v>
      </c>
      <c r="T303" s="210">
        <f>S303*H303</f>
        <v>0</v>
      </c>
      <c r="AR303" s="15" t="s">
        <v>314</v>
      </c>
      <c r="AT303" s="15" t="s">
        <v>274</v>
      </c>
      <c r="AU303" s="15" t="s">
        <v>143</v>
      </c>
      <c r="AY303" s="15" t="s">
        <v>134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5" t="s">
        <v>143</v>
      </c>
      <c r="BK303" s="211">
        <f>ROUND(I303*H303,2)</f>
        <v>0</v>
      </c>
      <c r="BL303" s="15" t="s">
        <v>219</v>
      </c>
      <c r="BM303" s="15" t="s">
        <v>638</v>
      </c>
    </row>
    <row r="304" s="1" customFormat="1" ht="16.5" customHeight="1">
      <c r="B304" s="36"/>
      <c r="C304" s="245" t="s">
        <v>639</v>
      </c>
      <c r="D304" s="245" t="s">
        <v>274</v>
      </c>
      <c r="E304" s="246" t="s">
        <v>640</v>
      </c>
      <c r="F304" s="247" t="s">
        <v>641</v>
      </c>
      <c r="G304" s="248" t="s">
        <v>150</v>
      </c>
      <c r="H304" s="249">
        <v>1</v>
      </c>
      <c r="I304" s="250"/>
      <c r="J304" s="251">
        <f>ROUND(I304*H304,2)</f>
        <v>0</v>
      </c>
      <c r="K304" s="247" t="s">
        <v>1</v>
      </c>
      <c r="L304" s="252"/>
      <c r="M304" s="253" t="s">
        <v>1</v>
      </c>
      <c r="N304" s="254" t="s">
        <v>46</v>
      </c>
      <c r="O304" s="77"/>
      <c r="P304" s="209">
        <f>O304*H304</f>
        <v>0</v>
      </c>
      <c r="Q304" s="209">
        <v>0.0275</v>
      </c>
      <c r="R304" s="209">
        <f>Q304*H304</f>
        <v>0.0275</v>
      </c>
      <c r="S304" s="209">
        <v>0</v>
      </c>
      <c r="T304" s="210">
        <f>S304*H304</f>
        <v>0</v>
      </c>
      <c r="AR304" s="15" t="s">
        <v>314</v>
      </c>
      <c r="AT304" s="15" t="s">
        <v>274</v>
      </c>
      <c r="AU304" s="15" t="s">
        <v>143</v>
      </c>
      <c r="AY304" s="15" t="s">
        <v>134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5" t="s">
        <v>143</v>
      </c>
      <c r="BK304" s="211">
        <f>ROUND(I304*H304,2)</f>
        <v>0</v>
      </c>
      <c r="BL304" s="15" t="s">
        <v>219</v>
      </c>
      <c r="BM304" s="15" t="s">
        <v>642</v>
      </c>
    </row>
    <row r="305" s="1" customFormat="1" ht="16.5" customHeight="1">
      <c r="B305" s="36"/>
      <c r="C305" s="200" t="s">
        <v>643</v>
      </c>
      <c r="D305" s="200" t="s">
        <v>137</v>
      </c>
      <c r="E305" s="201" t="s">
        <v>644</v>
      </c>
      <c r="F305" s="202" t="s">
        <v>645</v>
      </c>
      <c r="G305" s="203" t="s">
        <v>150</v>
      </c>
      <c r="H305" s="204">
        <v>1</v>
      </c>
      <c r="I305" s="205"/>
      <c r="J305" s="206">
        <f>ROUND(I305*H305,2)</f>
        <v>0</v>
      </c>
      <c r="K305" s="202" t="s">
        <v>141</v>
      </c>
      <c r="L305" s="41"/>
      <c r="M305" s="207" t="s">
        <v>1</v>
      </c>
      <c r="N305" s="208" t="s">
        <v>46</v>
      </c>
      <c r="O305" s="77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10">
        <f>S305*H305</f>
        <v>0</v>
      </c>
      <c r="AR305" s="15" t="s">
        <v>219</v>
      </c>
      <c r="AT305" s="15" t="s">
        <v>137</v>
      </c>
      <c r="AU305" s="15" t="s">
        <v>143</v>
      </c>
      <c r="AY305" s="15" t="s">
        <v>134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5" t="s">
        <v>143</v>
      </c>
      <c r="BK305" s="211">
        <f>ROUND(I305*H305,2)</f>
        <v>0</v>
      </c>
      <c r="BL305" s="15" t="s">
        <v>219</v>
      </c>
      <c r="BM305" s="15" t="s">
        <v>646</v>
      </c>
    </row>
    <row r="306" s="1" customFormat="1" ht="16.5" customHeight="1">
      <c r="B306" s="36"/>
      <c r="C306" s="245" t="s">
        <v>647</v>
      </c>
      <c r="D306" s="245" t="s">
        <v>274</v>
      </c>
      <c r="E306" s="246" t="s">
        <v>648</v>
      </c>
      <c r="F306" s="247" t="s">
        <v>649</v>
      </c>
      <c r="G306" s="248" t="s">
        <v>150</v>
      </c>
      <c r="H306" s="249">
        <v>1</v>
      </c>
      <c r="I306" s="250"/>
      <c r="J306" s="251">
        <f>ROUND(I306*H306,2)</f>
        <v>0</v>
      </c>
      <c r="K306" s="247" t="s">
        <v>141</v>
      </c>
      <c r="L306" s="252"/>
      <c r="M306" s="253" t="s">
        <v>1</v>
      </c>
      <c r="N306" s="254" t="s">
        <v>46</v>
      </c>
      <c r="O306" s="77"/>
      <c r="P306" s="209">
        <f>O306*H306</f>
        <v>0</v>
      </c>
      <c r="Q306" s="209">
        <v>0.028000000000000001</v>
      </c>
      <c r="R306" s="209">
        <f>Q306*H306</f>
        <v>0.028000000000000001</v>
      </c>
      <c r="S306" s="209">
        <v>0</v>
      </c>
      <c r="T306" s="210">
        <f>S306*H306</f>
        <v>0</v>
      </c>
      <c r="AR306" s="15" t="s">
        <v>314</v>
      </c>
      <c r="AT306" s="15" t="s">
        <v>274</v>
      </c>
      <c r="AU306" s="15" t="s">
        <v>143</v>
      </c>
      <c r="AY306" s="15" t="s">
        <v>134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5" t="s">
        <v>143</v>
      </c>
      <c r="BK306" s="211">
        <f>ROUND(I306*H306,2)</f>
        <v>0</v>
      </c>
      <c r="BL306" s="15" t="s">
        <v>219</v>
      </c>
      <c r="BM306" s="15" t="s">
        <v>650</v>
      </c>
    </row>
    <row r="307" s="1" customFormat="1" ht="16.5" customHeight="1">
      <c r="B307" s="36"/>
      <c r="C307" s="200" t="s">
        <v>651</v>
      </c>
      <c r="D307" s="200" t="s">
        <v>137</v>
      </c>
      <c r="E307" s="201" t="s">
        <v>652</v>
      </c>
      <c r="F307" s="202" t="s">
        <v>653</v>
      </c>
      <c r="G307" s="203" t="s">
        <v>150</v>
      </c>
      <c r="H307" s="204">
        <v>9</v>
      </c>
      <c r="I307" s="205"/>
      <c r="J307" s="206">
        <f>ROUND(I307*H307,2)</f>
        <v>0</v>
      </c>
      <c r="K307" s="202" t="s">
        <v>141</v>
      </c>
      <c r="L307" s="41"/>
      <c r="M307" s="207" t="s">
        <v>1</v>
      </c>
      <c r="N307" s="208" t="s">
        <v>46</v>
      </c>
      <c r="O307" s="77"/>
      <c r="P307" s="209">
        <f>O307*H307</f>
        <v>0</v>
      </c>
      <c r="Q307" s="209">
        <v>0</v>
      </c>
      <c r="R307" s="209">
        <f>Q307*H307</f>
        <v>0</v>
      </c>
      <c r="S307" s="209">
        <v>0.028000000000000001</v>
      </c>
      <c r="T307" s="210">
        <f>S307*H307</f>
        <v>0.252</v>
      </c>
      <c r="AR307" s="15" t="s">
        <v>219</v>
      </c>
      <c r="AT307" s="15" t="s">
        <v>137</v>
      </c>
      <c r="AU307" s="15" t="s">
        <v>143</v>
      </c>
      <c r="AY307" s="15" t="s">
        <v>134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5" t="s">
        <v>143</v>
      </c>
      <c r="BK307" s="211">
        <f>ROUND(I307*H307,2)</f>
        <v>0</v>
      </c>
      <c r="BL307" s="15" t="s">
        <v>219</v>
      </c>
      <c r="BM307" s="15" t="s">
        <v>654</v>
      </c>
    </row>
    <row r="308" s="11" customFormat="1">
      <c r="B308" s="212"/>
      <c r="C308" s="213"/>
      <c r="D308" s="214" t="s">
        <v>145</v>
      </c>
      <c r="E308" s="215" t="s">
        <v>1</v>
      </c>
      <c r="F308" s="216" t="s">
        <v>655</v>
      </c>
      <c r="G308" s="213"/>
      <c r="H308" s="215" t="s">
        <v>1</v>
      </c>
      <c r="I308" s="217"/>
      <c r="J308" s="213"/>
      <c r="K308" s="213"/>
      <c r="L308" s="218"/>
      <c r="M308" s="219"/>
      <c r="N308" s="220"/>
      <c r="O308" s="220"/>
      <c r="P308" s="220"/>
      <c r="Q308" s="220"/>
      <c r="R308" s="220"/>
      <c r="S308" s="220"/>
      <c r="T308" s="221"/>
      <c r="AT308" s="222" t="s">
        <v>145</v>
      </c>
      <c r="AU308" s="222" t="s">
        <v>143</v>
      </c>
      <c r="AV308" s="11" t="s">
        <v>82</v>
      </c>
      <c r="AW308" s="11" t="s">
        <v>36</v>
      </c>
      <c r="AX308" s="11" t="s">
        <v>74</v>
      </c>
      <c r="AY308" s="222" t="s">
        <v>134</v>
      </c>
    </row>
    <row r="309" s="12" customFormat="1">
      <c r="B309" s="223"/>
      <c r="C309" s="224"/>
      <c r="D309" s="214" t="s">
        <v>145</v>
      </c>
      <c r="E309" s="225" t="s">
        <v>1</v>
      </c>
      <c r="F309" s="226" t="s">
        <v>158</v>
      </c>
      <c r="G309" s="224"/>
      <c r="H309" s="227">
        <v>5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AT309" s="233" t="s">
        <v>145</v>
      </c>
      <c r="AU309" s="233" t="s">
        <v>143</v>
      </c>
      <c r="AV309" s="12" t="s">
        <v>143</v>
      </c>
      <c r="AW309" s="12" t="s">
        <v>36</v>
      </c>
      <c r="AX309" s="12" t="s">
        <v>74</v>
      </c>
      <c r="AY309" s="233" t="s">
        <v>134</v>
      </c>
    </row>
    <row r="310" s="11" customFormat="1">
      <c r="B310" s="212"/>
      <c r="C310" s="213"/>
      <c r="D310" s="214" t="s">
        <v>145</v>
      </c>
      <c r="E310" s="215" t="s">
        <v>1</v>
      </c>
      <c r="F310" s="216" t="s">
        <v>656</v>
      </c>
      <c r="G310" s="213"/>
      <c r="H310" s="215" t="s">
        <v>1</v>
      </c>
      <c r="I310" s="217"/>
      <c r="J310" s="213"/>
      <c r="K310" s="213"/>
      <c r="L310" s="218"/>
      <c r="M310" s="219"/>
      <c r="N310" s="220"/>
      <c r="O310" s="220"/>
      <c r="P310" s="220"/>
      <c r="Q310" s="220"/>
      <c r="R310" s="220"/>
      <c r="S310" s="220"/>
      <c r="T310" s="221"/>
      <c r="AT310" s="222" t="s">
        <v>145</v>
      </c>
      <c r="AU310" s="222" t="s">
        <v>143</v>
      </c>
      <c r="AV310" s="11" t="s">
        <v>82</v>
      </c>
      <c r="AW310" s="11" t="s">
        <v>36</v>
      </c>
      <c r="AX310" s="11" t="s">
        <v>74</v>
      </c>
      <c r="AY310" s="222" t="s">
        <v>134</v>
      </c>
    </row>
    <row r="311" s="12" customFormat="1">
      <c r="B311" s="223"/>
      <c r="C311" s="224"/>
      <c r="D311" s="214" t="s">
        <v>145</v>
      </c>
      <c r="E311" s="225" t="s">
        <v>1</v>
      </c>
      <c r="F311" s="226" t="s">
        <v>142</v>
      </c>
      <c r="G311" s="224"/>
      <c r="H311" s="227">
        <v>4</v>
      </c>
      <c r="I311" s="228"/>
      <c r="J311" s="224"/>
      <c r="K311" s="224"/>
      <c r="L311" s="229"/>
      <c r="M311" s="230"/>
      <c r="N311" s="231"/>
      <c r="O311" s="231"/>
      <c r="P311" s="231"/>
      <c r="Q311" s="231"/>
      <c r="R311" s="231"/>
      <c r="S311" s="231"/>
      <c r="T311" s="232"/>
      <c r="AT311" s="233" t="s">
        <v>145</v>
      </c>
      <c r="AU311" s="233" t="s">
        <v>143</v>
      </c>
      <c r="AV311" s="12" t="s">
        <v>143</v>
      </c>
      <c r="AW311" s="12" t="s">
        <v>36</v>
      </c>
      <c r="AX311" s="12" t="s">
        <v>74</v>
      </c>
      <c r="AY311" s="233" t="s">
        <v>134</v>
      </c>
    </row>
    <row r="312" s="13" customFormat="1">
      <c r="B312" s="234"/>
      <c r="C312" s="235"/>
      <c r="D312" s="214" t="s">
        <v>145</v>
      </c>
      <c r="E312" s="236" t="s">
        <v>1</v>
      </c>
      <c r="F312" s="237" t="s">
        <v>173</v>
      </c>
      <c r="G312" s="235"/>
      <c r="H312" s="238">
        <v>9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145</v>
      </c>
      <c r="AU312" s="244" t="s">
        <v>143</v>
      </c>
      <c r="AV312" s="13" t="s">
        <v>142</v>
      </c>
      <c r="AW312" s="13" t="s">
        <v>36</v>
      </c>
      <c r="AX312" s="13" t="s">
        <v>82</v>
      </c>
      <c r="AY312" s="244" t="s">
        <v>134</v>
      </c>
    </row>
    <row r="313" s="1" customFormat="1" ht="16.5" customHeight="1">
      <c r="B313" s="36"/>
      <c r="C313" s="200" t="s">
        <v>657</v>
      </c>
      <c r="D313" s="200" t="s">
        <v>137</v>
      </c>
      <c r="E313" s="201" t="s">
        <v>658</v>
      </c>
      <c r="F313" s="202" t="s">
        <v>659</v>
      </c>
      <c r="G313" s="203" t="s">
        <v>367</v>
      </c>
      <c r="H313" s="255"/>
      <c r="I313" s="205"/>
      <c r="J313" s="206">
        <f>ROUND(I313*H313,2)</f>
        <v>0</v>
      </c>
      <c r="K313" s="202" t="s">
        <v>141</v>
      </c>
      <c r="L313" s="41"/>
      <c r="M313" s="207" t="s">
        <v>1</v>
      </c>
      <c r="N313" s="208" t="s">
        <v>46</v>
      </c>
      <c r="O313" s="77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AR313" s="15" t="s">
        <v>219</v>
      </c>
      <c r="AT313" s="15" t="s">
        <v>137</v>
      </c>
      <c r="AU313" s="15" t="s">
        <v>143</v>
      </c>
      <c r="AY313" s="15" t="s">
        <v>134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5" t="s">
        <v>143</v>
      </c>
      <c r="BK313" s="211">
        <f>ROUND(I313*H313,2)</f>
        <v>0</v>
      </c>
      <c r="BL313" s="15" t="s">
        <v>219</v>
      </c>
      <c r="BM313" s="15" t="s">
        <v>660</v>
      </c>
    </row>
    <row r="314" s="10" customFormat="1" ht="22.8" customHeight="1">
      <c r="B314" s="184"/>
      <c r="C314" s="185"/>
      <c r="D314" s="186" t="s">
        <v>73</v>
      </c>
      <c r="E314" s="198" t="s">
        <v>661</v>
      </c>
      <c r="F314" s="198" t="s">
        <v>662</v>
      </c>
      <c r="G314" s="185"/>
      <c r="H314" s="185"/>
      <c r="I314" s="188"/>
      <c r="J314" s="199">
        <f>BK314</f>
        <v>0</v>
      </c>
      <c r="K314" s="185"/>
      <c r="L314" s="190"/>
      <c r="M314" s="191"/>
      <c r="N314" s="192"/>
      <c r="O314" s="192"/>
      <c r="P314" s="193">
        <f>SUM(P315:P326)</f>
        <v>0</v>
      </c>
      <c r="Q314" s="192"/>
      <c r="R314" s="193">
        <f>SUM(R315:R326)</f>
        <v>0.15509919999999999</v>
      </c>
      <c r="S314" s="192"/>
      <c r="T314" s="194">
        <f>SUM(T315:T326)</f>
        <v>0</v>
      </c>
      <c r="AR314" s="195" t="s">
        <v>143</v>
      </c>
      <c r="AT314" s="196" t="s">
        <v>73</v>
      </c>
      <c r="AU314" s="196" t="s">
        <v>82</v>
      </c>
      <c r="AY314" s="195" t="s">
        <v>134</v>
      </c>
      <c r="BK314" s="197">
        <f>SUM(BK315:BK326)</f>
        <v>0</v>
      </c>
    </row>
    <row r="315" s="1" customFormat="1" ht="16.5" customHeight="1">
      <c r="B315" s="36"/>
      <c r="C315" s="200" t="s">
        <v>663</v>
      </c>
      <c r="D315" s="200" t="s">
        <v>137</v>
      </c>
      <c r="E315" s="201" t="s">
        <v>664</v>
      </c>
      <c r="F315" s="202" t="s">
        <v>665</v>
      </c>
      <c r="G315" s="203" t="s">
        <v>161</v>
      </c>
      <c r="H315" s="204">
        <v>0.90000000000000002</v>
      </c>
      <c r="I315" s="205"/>
      <c r="J315" s="206">
        <f>ROUND(I315*H315,2)</f>
        <v>0</v>
      </c>
      <c r="K315" s="202" t="s">
        <v>141</v>
      </c>
      <c r="L315" s="41"/>
      <c r="M315" s="207" t="s">
        <v>1</v>
      </c>
      <c r="N315" s="208" t="s">
        <v>46</v>
      </c>
      <c r="O315" s="77"/>
      <c r="P315" s="209">
        <f>O315*H315</f>
        <v>0</v>
      </c>
      <c r="Q315" s="209">
        <v>0.0037399999999999998</v>
      </c>
      <c r="R315" s="209">
        <f>Q315*H315</f>
        <v>0.0033660000000000001</v>
      </c>
      <c r="S315" s="209">
        <v>0</v>
      </c>
      <c r="T315" s="210">
        <f>S315*H315</f>
        <v>0</v>
      </c>
      <c r="AR315" s="15" t="s">
        <v>219</v>
      </c>
      <c r="AT315" s="15" t="s">
        <v>137</v>
      </c>
      <c r="AU315" s="15" t="s">
        <v>143</v>
      </c>
      <c r="AY315" s="15" t="s">
        <v>134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5" t="s">
        <v>143</v>
      </c>
      <c r="BK315" s="211">
        <f>ROUND(I315*H315,2)</f>
        <v>0</v>
      </c>
      <c r="BL315" s="15" t="s">
        <v>219</v>
      </c>
      <c r="BM315" s="15" t="s">
        <v>666</v>
      </c>
    </row>
    <row r="316" s="11" customFormat="1">
      <c r="B316" s="212"/>
      <c r="C316" s="213"/>
      <c r="D316" s="214" t="s">
        <v>145</v>
      </c>
      <c r="E316" s="215" t="s">
        <v>1</v>
      </c>
      <c r="F316" s="216" t="s">
        <v>667</v>
      </c>
      <c r="G316" s="213"/>
      <c r="H316" s="215" t="s">
        <v>1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145</v>
      </c>
      <c r="AU316" s="222" t="s">
        <v>143</v>
      </c>
      <c r="AV316" s="11" t="s">
        <v>82</v>
      </c>
      <c r="AW316" s="11" t="s">
        <v>36</v>
      </c>
      <c r="AX316" s="11" t="s">
        <v>74</v>
      </c>
      <c r="AY316" s="222" t="s">
        <v>134</v>
      </c>
    </row>
    <row r="317" s="12" customFormat="1">
      <c r="B317" s="223"/>
      <c r="C317" s="224"/>
      <c r="D317" s="214" t="s">
        <v>145</v>
      </c>
      <c r="E317" s="225" t="s">
        <v>1</v>
      </c>
      <c r="F317" s="226" t="s">
        <v>668</v>
      </c>
      <c r="G317" s="224"/>
      <c r="H317" s="227">
        <v>0.90000000000000002</v>
      </c>
      <c r="I317" s="228"/>
      <c r="J317" s="224"/>
      <c r="K317" s="224"/>
      <c r="L317" s="229"/>
      <c r="M317" s="230"/>
      <c r="N317" s="231"/>
      <c r="O317" s="231"/>
      <c r="P317" s="231"/>
      <c r="Q317" s="231"/>
      <c r="R317" s="231"/>
      <c r="S317" s="231"/>
      <c r="T317" s="232"/>
      <c r="AT317" s="233" t="s">
        <v>145</v>
      </c>
      <c r="AU317" s="233" t="s">
        <v>143</v>
      </c>
      <c r="AV317" s="12" t="s">
        <v>143</v>
      </c>
      <c r="AW317" s="12" t="s">
        <v>36</v>
      </c>
      <c r="AX317" s="12" t="s">
        <v>82</v>
      </c>
      <c r="AY317" s="233" t="s">
        <v>134</v>
      </c>
    </row>
    <row r="318" s="1" customFormat="1" ht="16.5" customHeight="1">
      <c r="B318" s="36"/>
      <c r="C318" s="200" t="s">
        <v>669</v>
      </c>
      <c r="D318" s="200" t="s">
        <v>137</v>
      </c>
      <c r="E318" s="201" t="s">
        <v>670</v>
      </c>
      <c r="F318" s="202" t="s">
        <v>671</v>
      </c>
      <c r="G318" s="203" t="s">
        <v>168</v>
      </c>
      <c r="H318" s="204">
        <v>4.7599999999999998</v>
      </c>
      <c r="I318" s="205"/>
      <c r="J318" s="206">
        <f>ROUND(I318*H318,2)</f>
        <v>0</v>
      </c>
      <c r="K318" s="202" t="s">
        <v>141</v>
      </c>
      <c r="L318" s="41"/>
      <c r="M318" s="207" t="s">
        <v>1</v>
      </c>
      <c r="N318" s="208" t="s">
        <v>46</v>
      </c>
      <c r="O318" s="77"/>
      <c r="P318" s="209">
        <f>O318*H318</f>
        <v>0</v>
      </c>
      <c r="Q318" s="209">
        <v>0.0036700000000000001</v>
      </c>
      <c r="R318" s="209">
        <f>Q318*H318</f>
        <v>0.017469200000000001</v>
      </c>
      <c r="S318" s="209">
        <v>0</v>
      </c>
      <c r="T318" s="210">
        <f>S318*H318</f>
        <v>0</v>
      </c>
      <c r="AR318" s="15" t="s">
        <v>219</v>
      </c>
      <c r="AT318" s="15" t="s">
        <v>137</v>
      </c>
      <c r="AU318" s="15" t="s">
        <v>143</v>
      </c>
      <c r="AY318" s="15" t="s">
        <v>134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5" t="s">
        <v>143</v>
      </c>
      <c r="BK318" s="211">
        <f>ROUND(I318*H318,2)</f>
        <v>0</v>
      </c>
      <c r="BL318" s="15" t="s">
        <v>219</v>
      </c>
      <c r="BM318" s="15" t="s">
        <v>672</v>
      </c>
    </row>
    <row r="319" s="12" customFormat="1">
      <c r="B319" s="223"/>
      <c r="C319" s="224"/>
      <c r="D319" s="214" t="s">
        <v>145</v>
      </c>
      <c r="E319" s="225" t="s">
        <v>1</v>
      </c>
      <c r="F319" s="226" t="s">
        <v>595</v>
      </c>
      <c r="G319" s="224"/>
      <c r="H319" s="227">
        <v>4.7599999999999998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145</v>
      </c>
      <c r="AU319" s="233" t="s">
        <v>143</v>
      </c>
      <c r="AV319" s="12" t="s">
        <v>143</v>
      </c>
      <c r="AW319" s="12" t="s">
        <v>36</v>
      </c>
      <c r="AX319" s="12" t="s">
        <v>74</v>
      </c>
      <c r="AY319" s="233" t="s">
        <v>134</v>
      </c>
    </row>
    <row r="320" s="13" customFormat="1">
      <c r="B320" s="234"/>
      <c r="C320" s="235"/>
      <c r="D320" s="214" t="s">
        <v>145</v>
      </c>
      <c r="E320" s="236" t="s">
        <v>1</v>
      </c>
      <c r="F320" s="237" t="s">
        <v>173</v>
      </c>
      <c r="G320" s="235"/>
      <c r="H320" s="238">
        <v>4.7599999999999998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AT320" s="244" t="s">
        <v>145</v>
      </c>
      <c r="AU320" s="244" t="s">
        <v>143</v>
      </c>
      <c r="AV320" s="13" t="s">
        <v>142</v>
      </c>
      <c r="AW320" s="13" t="s">
        <v>36</v>
      </c>
      <c r="AX320" s="13" t="s">
        <v>82</v>
      </c>
      <c r="AY320" s="244" t="s">
        <v>134</v>
      </c>
    </row>
    <row r="321" s="1" customFormat="1" ht="16.5" customHeight="1">
      <c r="B321" s="36"/>
      <c r="C321" s="245" t="s">
        <v>673</v>
      </c>
      <c r="D321" s="245" t="s">
        <v>274</v>
      </c>
      <c r="E321" s="246" t="s">
        <v>674</v>
      </c>
      <c r="F321" s="247" t="s">
        <v>675</v>
      </c>
      <c r="G321" s="248" t="s">
        <v>168</v>
      </c>
      <c r="H321" s="249">
        <v>5.4740000000000002</v>
      </c>
      <c r="I321" s="250"/>
      <c r="J321" s="251">
        <f>ROUND(I321*H321,2)</f>
        <v>0</v>
      </c>
      <c r="K321" s="247" t="s">
        <v>141</v>
      </c>
      <c r="L321" s="252"/>
      <c r="M321" s="253" t="s">
        <v>1</v>
      </c>
      <c r="N321" s="254" t="s">
        <v>46</v>
      </c>
      <c r="O321" s="77"/>
      <c r="P321" s="209">
        <f>O321*H321</f>
        <v>0</v>
      </c>
      <c r="Q321" s="209">
        <v>0.017999999999999999</v>
      </c>
      <c r="R321" s="209">
        <f>Q321*H321</f>
        <v>0.098531999999999995</v>
      </c>
      <c r="S321" s="209">
        <v>0</v>
      </c>
      <c r="T321" s="210">
        <f>S321*H321</f>
        <v>0</v>
      </c>
      <c r="AR321" s="15" t="s">
        <v>314</v>
      </c>
      <c r="AT321" s="15" t="s">
        <v>274</v>
      </c>
      <c r="AU321" s="15" t="s">
        <v>143</v>
      </c>
      <c r="AY321" s="15" t="s">
        <v>134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5" t="s">
        <v>143</v>
      </c>
      <c r="BK321" s="211">
        <f>ROUND(I321*H321,2)</f>
        <v>0</v>
      </c>
      <c r="BL321" s="15" t="s">
        <v>219</v>
      </c>
      <c r="BM321" s="15" t="s">
        <v>676</v>
      </c>
    </row>
    <row r="322" s="12" customFormat="1">
      <c r="B322" s="223"/>
      <c r="C322" s="224"/>
      <c r="D322" s="214" t="s">
        <v>145</v>
      </c>
      <c r="E322" s="224"/>
      <c r="F322" s="226" t="s">
        <v>677</v>
      </c>
      <c r="G322" s="224"/>
      <c r="H322" s="227">
        <v>5.4740000000000002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AT322" s="233" t="s">
        <v>145</v>
      </c>
      <c r="AU322" s="233" t="s">
        <v>143</v>
      </c>
      <c r="AV322" s="12" t="s">
        <v>143</v>
      </c>
      <c r="AW322" s="12" t="s">
        <v>4</v>
      </c>
      <c r="AX322" s="12" t="s">
        <v>82</v>
      </c>
      <c r="AY322" s="233" t="s">
        <v>134</v>
      </c>
    </row>
    <row r="323" s="1" customFormat="1" ht="16.5" customHeight="1">
      <c r="B323" s="36"/>
      <c r="C323" s="200" t="s">
        <v>678</v>
      </c>
      <c r="D323" s="200" t="s">
        <v>137</v>
      </c>
      <c r="E323" s="201" t="s">
        <v>679</v>
      </c>
      <c r="F323" s="202" t="s">
        <v>680</v>
      </c>
      <c r="G323" s="203" t="s">
        <v>168</v>
      </c>
      <c r="H323" s="204">
        <v>4.7599999999999998</v>
      </c>
      <c r="I323" s="205"/>
      <c r="J323" s="206">
        <f>ROUND(I323*H323,2)</f>
        <v>0</v>
      </c>
      <c r="K323" s="202" t="s">
        <v>141</v>
      </c>
      <c r="L323" s="41"/>
      <c r="M323" s="207" t="s">
        <v>1</v>
      </c>
      <c r="N323" s="208" t="s">
        <v>46</v>
      </c>
      <c r="O323" s="77"/>
      <c r="P323" s="209">
        <f>O323*H323</f>
        <v>0</v>
      </c>
      <c r="Q323" s="209">
        <v>0.00029999999999999997</v>
      </c>
      <c r="R323" s="209">
        <f>Q323*H323</f>
        <v>0.0014279999999999998</v>
      </c>
      <c r="S323" s="209">
        <v>0</v>
      </c>
      <c r="T323" s="210">
        <f>S323*H323</f>
        <v>0</v>
      </c>
      <c r="AR323" s="15" t="s">
        <v>219</v>
      </c>
      <c r="AT323" s="15" t="s">
        <v>137</v>
      </c>
      <c r="AU323" s="15" t="s">
        <v>143</v>
      </c>
      <c r="AY323" s="15" t="s">
        <v>134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5" t="s">
        <v>143</v>
      </c>
      <c r="BK323" s="211">
        <f>ROUND(I323*H323,2)</f>
        <v>0</v>
      </c>
      <c r="BL323" s="15" t="s">
        <v>219</v>
      </c>
      <c r="BM323" s="15" t="s">
        <v>681</v>
      </c>
    </row>
    <row r="324" s="1" customFormat="1" ht="16.5" customHeight="1">
      <c r="B324" s="36"/>
      <c r="C324" s="200" t="s">
        <v>682</v>
      </c>
      <c r="D324" s="200" t="s">
        <v>137</v>
      </c>
      <c r="E324" s="201" t="s">
        <v>683</v>
      </c>
      <c r="F324" s="202" t="s">
        <v>684</v>
      </c>
      <c r="G324" s="203" t="s">
        <v>161</v>
      </c>
      <c r="H324" s="204">
        <v>9</v>
      </c>
      <c r="I324" s="205"/>
      <c r="J324" s="206">
        <f>ROUND(I324*H324,2)</f>
        <v>0</v>
      </c>
      <c r="K324" s="202" t="s">
        <v>141</v>
      </c>
      <c r="L324" s="41"/>
      <c r="M324" s="207" t="s">
        <v>1</v>
      </c>
      <c r="N324" s="208" t="s">
        <v>46</v>
      </c>
      <c r="O324" s="77"/>
      <c r="P324" s="209">
        <f>O324*H324</f>
        <v>0</v>
      </c>
      <c r="Q324" s="209">
        <v>3.0000000000000001E-05</v>
      </c>
      <c r="R324" s="209">
        <f>Q324*H324</f>
        <v>0.00027</v>
      </c>
      <c r="S324" s="209">
        <v>0</v>
      </c>
      <c r="T324" s="210">
        <f>S324*H324</f>
        <v>0</v>
      </c>
      <c r="AR324" s="15" t="s">
        <v>219</v>
      </c>
      <c r="AT324" s="15" t="s">
        <v>137</v>
      </c>
      <c r="AU324" s="15" t="s">
        <v>143</v>
      </c>
      <c r="AY324" s="15" t="s">
        <v>134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5" t="s">
        <v>143</v>
      </c>
      <c r="BK324" s="211">
        <f>ROUND(I324*H324,2)</f>
        <v>0</v>
      </c>
      <c r="BL324" s="15" t="s">
        <v>219</v>
      </c>
      <c r="BM324" s="15" t="s">
        <v>685</v>
      </c>
    </row>
    <row r="325" s="1" customFormat="1" ht="16.5" customHeight="1">
      <c r="B325" s="36"/>
      <c r="C325" s="200" t="s">
        <v>686</v>
      </c>
      <c r="D325" s="200" t="s">
        <v>137</v>
      </c>
      <c r="E325" s="201" t="s">
        <v>687</v>
      </c>
      <c r="F325" s="202" t="s">
        <v>688</v>
      </c>
      <c r="G325" s="203" t="s">
        <v>168</v>
      </c>
      <c r="H325" s="204">
        <v>4.7599999999999998</v>
      </c>
      <c r="I325" s="205"/>
      <c r="J325" s="206">
        <f>ROUND(I325*H325,2)</f>
        <v>0</v>
      </c>
      <c r="K325" s="202" t="s">
        <v>141</v>
      </c>
      <c r="L325" s="41"/>
      <c r="M325" s="207" t="s">
        <v>1</v>
      </c>
      <c r="N325" s="208" t="s">
        <v>46</v>
      </c>
      <c r="O325" s="77"/>
      <c r="P325" s="209">
        <f>O325*H325</f>
        <v>0</v>
      </c>
      <c r="Q325" s="209">
        <v>0.0071500000000000001</v>
      </c>
      <c r="R325" s="209">
        <f>Q325*H325</f>
        <v>0.034034000000000002</v>
      </c>
      <c r="S325" s="209">
        <v>0</v>
      </c>
      <c r="T325" s="210">
        <f>S325*H325</f>
        <v>0</v>
      </c>
      <c r="AR325" s="15" t="s">
        <v>219</v>
      </c>
      <c r="AT325" s="15" t="s">
        <v>137</v>
      </c>
      <c r="AU325" s="15" t="s">
        <v>143</v>
      </c>
      <c r="AY325" s="15" t="s">
        <v>134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5" t="s">
        <v>143</v>
      </c>
      <c r="BK325" s="211">
        <f>ROUND(I325*H325,2)</f>
        <v>0</v>
      </c>
      <c r="BL325" s="15" t="s">
        <v>219</v>
      </c>
      <c r="BM325" s="15" t="s">
        <v>689</v>
      </c>
    </row>
    <row r="326" s="1" customFormat="1" ht="16.5" customHeight="1">
      <c r="B326" s="36"/>
      <c r="C326" s="200" t="s">
        <v>690</v>
      </c>
      <c r="D326" s="200" t="s">
        <v>137</v>
      </c>
      <c r="E326" s="201" t="s">
        <v>691</v>
      </c>
      <c r="F326" s="202" t="s">
        <v>692</v>
      </c>
      <c r="G326" s="203" t="s">
        <v>367</v>
      </c>
      <c r="H326" s="255"/>
      <c r="I326" s="205"/>
      <c r="J326" s="206">
        <f>ROUND(I326*H326,2)</f>
        <v>0</v>
      </c>
      <c r="K326" s="202" t="s">
        <v>141</v>
      </c>
      <c r="L326" s="41"/>
      <c r="M326" s="207" t="s">
        <v>1</v>
      </c>
      <c r="N326" s="208" t="s">
        <v>46</v>
      </c>
      <c r="O326" s="77"/>
      <c r="P326" s="209">
        <f>O326*H326</f>
        <v>0</v>
      </c>
      <c r="Q326" s="209">
        <v>0</v>
      </c>
      <c r="R326" s="209">
        <f>Q326*H326</f>
        <v>0</v>
      </c>
      <c r="S326" s="209">
        <v>0</v>
      </c>
      <c r="T326" s="210">
        <f>S326*H326</f>
        <v>0</v>
      </c>
      <c r="AR326" s="15" t="s">
        <v>219</v>
      </c>
      <c r="AT326" s="15" t="s">
        <v>137</v>
      </c>
      <c r="AU326" s="15" t="s">
        <v>143</v>
      </c>
      <c r="AY326" s="15" t="s">
        <v>134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5" t="s">
        <v>143</v>
      </c>
      <c r="BK326" s="211">
        <f>ROUND(I326*H326,2)</f>
        <v>0</v>
      </c>
      <c r="BL326" s="15" t="s">
        <v>219</v>
      </c>
      <c r="BM326" s="15" t="s">
        <v>693</v>
      </c>
    </row>
    <row r="327" s="10" customFormat="1" ht="22.8" customHeight="1">
      <c r="B327" s="184"/>
      <c r="C327" s="185"/>
      <c r="D327" s="186" t="s">
        <v>73</v>
      </c>
      <c r="E327" s="198" t="s">
        <v>694</v>
      </c>
      <c r="F327" s="198" t="s">
        <v>695</v>
      </c>
      <c r="G327" s="185"/>
      <c r="H327" s="185"/>
      <c r="I327" s="188"/>
      <c r="J327" s="199">
        <f>BK327</f>
        <v>0</v>
      </c>
      <c r="K327" s="185"/>
      <c r="L327" s="190"/>
      <c r="M327" s="191"/>
      <c r="N327" s="192"/>
      <c r="O327" s="192"/>
      <c r="P327" s="193">
        <f>SUM(P328:P345)</f>
        <v>0</v>
      </c>
      <c r="Q327" s="192"/>
      <c r="R327" s="193">
        <f>SUM(R328:R345)</f>
        <v>0.19052259000000002</v>
      </c>
      <c r="S327" s="192"/>
      <c r="T327" s="194">
        <f>SUM(T328:T345)</f>
        <v>0</v>
      </c>
      <c r="AR327" s="195" t="s">
        <v>143</v>
      </c>
      <c r="AT327" s="196" t="s">
        <v>73</v>
      </c>
      <c r="AU327" s="196" t="s">
        <v>82</v>
      </c>
      <c r="AY327" s="195" t="s">
        <v>134</v>
      </c>
      <c r="BK327" s="197">
        <f>SUM(BK328:BK345)</f>
        <v>0</v>
      </c>
    </row>
    <row r="328" s="1" customFormat="1" ht="16.5" customHeight="1">
      <c r="B328" s="36"/>
      <c r="C328" s="200" t="s">
        <v>696</v>
      </c>
      <c r="D328" s="200" t="s">
        <v>137</v>
      </c>
      <c r="E328" s="201" t="s">
        <v>697</v>
      </c>
      <c r="F328" s="202" t="s">
        <v>698</v>
      </c>
      <c r="G328" s="203" t="s">
        <v>168</v>
      </c>
      <c r="H328" s="204">
        <v>51.890000000000001</v>
      </c>
      <c r="I328" s="205"/>
      <c r="J328" s="206">
        <f>ROUND(I328*H328,2)</f>
        <v>0</v>
      </c>
      <c r="K328" s="202" t="s">
        <v>141</v>
      </c>
      <c r="L328" s="41"/>
      <c r="M328" s="207" t="s">
        <v>1</v>
      </c>
      <c r="N328" s="208" t="s">
        <v>46</v>
      </c>
      <c r="O328" s="77"/>
      <c r="P328" s="209">
        <f>O328*H328</f>
        <v>0</v>
      </c>
      <c r="Q328" s="209">
        <v>0</v>
      </c>
      <c r="R328" s="209">
        <f>Q328*H328</f>
        <v>0</v>
      </c>
      <c r="S328" s="209">
        <v>0</v>
      </c>
      <c r="T328" s="210">
        <f>S328*H328</f>
        <v>0</v>
      </c>
      <c r="AR328" s="15" t="s">
        <v>219</v>
      </c>
      <c r="AT328" s="15" t="s">
        <v>137</v>
      </c>
      <c r="AU328" s="15" t="s">
        <v>143</v>
      </c>
      <c r="AY328" s="15" t="s">
        <v>134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5" t="s">
        <v>143</v>
      </c>
      <c r="BK328" s="211">
        <f>ROUND(I328*H328,2)</f>
        <v>0</v>
      </c>
      <c r="BL328" s="15" t="s">
        <v>219</v>
      </c>
      <c r="BM328" s="15" t="s">
        <v>699</v>
      </c>
    </row>
    <row r="329" s="1" customFormat="1" ht="16.5" customHeight="1">
      <c r="B329" s="36"/>
      <c r="C329" s="200" t="s">
        <v>700</v>
      </c>
      <c r="D329" s="200" t="s">
        <v>137</v>
      </c>
      <c r="E329" s="201" t="s">
        <v>701</v>
      </c>
      <c r="F329" s="202" t="s">
        <v>702</v>
      </c>
      <c r="G329" s="203" t="s">
        <v>168</v>
      </c>
      <c r="H329" s="204">
        <v>51.890000000000001</v>
      </c>
      <c r="I329" s="205"/>
      <c r="J329" s="206">
        <f>ROUND(I329*H329,2)</f>
        <v>0</v>
      </c>
      <c r="K329" s="202" t="s">
        <v>141</v>
      </c>
      <c r="L329" s="41"/>
      <c r="M329" s="207" t="s">
        <v>1</v>
      </c>
      <c r="N329" s="208" t="s">
        <v>46</v>
      </c>
      <c r="O329" s="77"/>
      <c r="P329" s="209">
        <f>O329*H329</f>
        <v>0</v>
      </c>
      <c r="Q329" s="209">
        <v>0</v>
      </c>
      <c r="R329" s="209">
        <f>Q329*H329</f>
        <v>0</v>
      </c>
      <c r="S329" s="209">
        <v>0</v>
      </c>
      <c r="T329" s="210">
        <f>S329*H329</f>
        <v>0</v>
      </c>
      <c r="AR329" s="15" t="s">
        <v>219</v>
      </c>
      <c r="AT329" s="15" t="s">
        <v>137</v>
      </c>
      <c r="AU329" s="15" t="s">
        <v>143</v>
      </c>
      <c r="AY329" s="15" t="s">
        <v>134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5" t="s">
        <v>143</v>
      </c>
      <c r="BK329" s="211">
        <f>ROUND(I329*H329,2)</f>
        <v>0</v>
      </c>
      <c r="BL329" s="15" t="s">
        <v>219</v>
      </c>
      <c r="BM329" s="15" t="s">
        <v>703</v>
      </c>
    </row>
    <row r="330" s="1" customFormat="1" ht="16.5" customHeight="1">
      <c r="B330" s="36"/>
      <c r="C330" s="200" t="s">
        <v>704</v>
      </c>
      <c r="D330" s="200" t="s">
        <v>137</v>
      </c>
      <c r="E330" s="201" t="s">
        <v>705</v>
      </c>
      <c r="F330" s="202" t="s">
        <v>706</v>
      </c>
      <c r="G330" s="203" t="s">
        <v>168</v>
      </c>
      <c r="H330" s="204">
        <v>51.890000000000001</v>
      </c>
      <c r="I330" s="205"/>
      <c r="J330" s="206">
        <f>ROUND(I330*H330,2)</f>
        <v>0</v>
      </c>
      <c r="K330" s="202" t="s">
        <v>141</v>
      </c>
      <c r="L330" s="41"/>
      <c r="M330" s="207" t="s">
        <v>1</v>
      </c>
      <c r="N330" s="208" t="s">
        <v>46</v>
      </c>
      <c r="O330" s="77"/>
      <c r="P330" s="209">
        <f>O330*H330</f>
        <v>0</v>
      </c>
      <c r="Q330" s="209">
        <v>3.0000000000000001E-05</v>
      </c>
      <c r="R330" s="209">
        <f>Q330*H330</f>
        <v>0.0015567000000000001</v>
      </c>
      <c r="S330" s="209">
        <v>0</v>
      </c>
      <c r="T330" s="210">
        <f>S330*H330</f>
        <v>0</v>
      </c>
      <c r="AR330" s="15" t="s">
        <v>219</v>
      </c>
      <c r="AT330" s="15" t="s">
        <v>137</v>
      </c>
      <c r="AU330" s="15" t="s">
        <v>143</v>
      </c>
      <c r="AY330" s="15" t="s">
        <v>134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5" t="s">
        <v>143</v>
      </c>
      <c r="BK330" s="211">
        <f>ROUND(I330*H330,2)</f>
        <v>0</v>
      </c>
      <c r="BL330" s="15" t="s">
        <v>219</v>
      </c>
      <c r="BM330" s="15" t="s">
        <v>707</v>
      </c>
    </row>
    <row r="331" s="1" customFormat="1" ht="16.5" customHeight="1">
      <c r="B331" s="36"/>
      <c r="C331" s="200" t="s">
        <v>708</v>
      </c>
      <c r="D331" s="200" t="s">
        <v>137</v>
      </c>
      <c r="E331" s="201" t="s">
        <v>709</v>
      </c>
      <c r="F331" s="202" t="s">
        <v>710</v>
      </c>
      <c r="G331" s="203" t="s">
        <v>168</v>
      </c>
      <c r="H331" s="204">
        <v>51.890000000000001</v>
      </c>
      <c r="I331" s="205"/>
      <c r="J331" s="206">
        <f>ROUND(I331*H331,2)</f>
        <v>0</v>
      </c>
      <c r="K331" s="202" t="s">
        <v>141</v>
      </c>
      <c r="L331" s="41"/>
      <c r="M331" s="207" t="s">
        <v>1</v>
      </c>
      <c r="N331" s="208" t="s">
        <v>46</v>
      </c>
      <c r="O331" s="77"/>
      <c r="P331" s="209">
        <f>O331*H331</f>
        <v>0</v>
      </c>
      <c r="Q331" s="209">
        <v>0.00029999999999999997</v>
      </c>
      <c r="R331" s="209">
        <f>Q331*H331</f>
        <v>0.015566999999999999</v>
      </c>
      <c r="S331" s="209">
        <v>0</v>
      </c>
      <c r="T331" s="210">
        <f>S331*H331</f>
        <v>0</v>
      </c>
      <c r="AR331" s="15" t="s">
        <v>219</v>
      </c>
      <c r="AT331" s="15" t="s">
        <v>137</v>
      </c>
      <c r="AU331" s="15" t="s">
        <v>143</v>
      </c>
      <c r="AY331" s="15" t="s">
        <v>134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5" t="s">
        <v>143</v>
      </c>
      <c r="BK331" s="211">
        <f>ROUND(I331*H331,2)</f>
        <v>0</v>
      </c>
      <c r="BL331" s="15" t="s">
        <v>219</v>
      </c>
      <c r="BM331" s="15" t="s">
        <v>711</v>
      </c>
    </row>
    <row r="332" s="12" customFormat="1">
      <c r="B332" s="223"/>
      <c r="C332" s="224"/>
      <c r="D332" s="214" t="s">
        <v>145</v>
      </c>
      <c r="E332" s="225" t="s">
        <v>1</v>
      </c>
      <c r="F332" s="226" t="s">
        <v>211</v>
      </c>
      <c r="G332" s="224"/>
      <c r="H332" s="227">
        <v>51.890000000000001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AT332" s="233" t="s">
        <v>145</v>
      </c>
      <c r="AU332" s="233" t="s">
        <v>143</v>
      </c>
      <c r="AV332" s="12" t="s">
        <v>143</v>
      </c>
      <c r="AW332" s="12" t="s">
        <v>36</v>
      </c>
      <c r="AX332" s="12" t="s">
        <v>74</v>
      </c>
      <c r="AY332" s="233" t="s">
        <v>134</v>
      </c>
    </row>
    <row r="333" s="13" customFormat="1">
      <c r="B333" s="234"/>
      <c r="C333" s="235"/>
      <c r="D333" s="214" t="s">
        <v>145</v>
      </c>
      <c r="E333" s="236" t="s">
        <v>1</v>
      </c>
      <c r="F333" s="237" t="s">
        <v>173</v>
      </c>
      <c r="G333" s="235"/>
      <c r="H333" s="238">
        <v>51.890000000000001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145</v>
      </c>
      <c r="AU333" s="244" t="s">
        <v>143</v>
      </c>
      <c r="AV333" s="13" t="s">
        <v>142</v>
      </c>
      <c r="AW333" s="13" t="s">
        <v>36</v>
      </c>
      <c r="AX333" s="13" t="s">
        <v>82</v>
      </c>
      <c r="AY333" s="244" t="s">
        <v>134</v>
      </c>
    </row>
    <row r="334" s="1" customFormat="1" ht="16.5" customHeight="1">
      <c r="B334" s="36"/>
      <c r="C334" s="245" t="s">
        <v>712</v>
      </c>
      <c r="D334" s="245" t="s">
        <v>274</v>
      </c>
      <c r="E334" s="246" t="s">
        <v>713</v>
      </c>
      <c r="F334" s="247" t="s">
        <v>714</v>
      </c>
      <c r="G334" s="248" t="s">
        <v>168</v>
      </c>
      <c r="H334" s="249">
        <v>57.079000000000001</v>
      </c>
      <c r="I334" s="250"/>
      <c r="J334" s="251">
        <f>ROUND(I334*H334,2)</f>
        <v>0</v>
      </c>
      <c r="K334" s="247" t="s">
        <v>141</v>
      </c>
      <c r="L334" s="252"/>
      <c r="M334" s="253" t="s">
        <v>1</v>
      </c>
      <c r="N334" s="254" t="s">
        <v>46</v>
      </c>
      <c r="O334" s="77"/>
      <c r="P334" s="209">
        <f>O334*H334</f>
        <v>0</v>
      </c>
      <c r="Q334" s="209">
        <v>0.0028700000000000002</v>
      </c>
      <c r="R334" s="209">
        <f>Q334*H334</f>
        <v>0.16381673000000002</v>
      </c>
      <c r="S334" s="209">
        <v>0</v>
      </c>
      <c r="T334" s="210">
        <f>S334*H334</f>
        <v>0</v>
      </c>
      <c r="AR334" s="15" t="s">
        <v>314</v>
      </c>
      <c r="AT334" s="15" t="s">
        <v>274</v>
      </c>
      <c r="AU334" s="15" t="s">
        <v>143</v>
      </c>
      <c r="AY334" s="15" t="s">
        <v>134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5" t="s">
        <v>143</v>
      </c>
      <c r="BK334" s="211">
        <f>ROUND(I334*H334,2)</f>
        <v>0</v>
      </c>
      <c r="BL334" s="15" t="s">
        <v>219</v>
      </c>
      <c r="BM334" s="15" t="s">
        <v>715</v>
      </c>
    </row>
    <row r="335" s="12" customFormat="1">
      <c r="B335" s="223"/>
      <c r="C335" s="224"/>
      <c r="D335" s="214" t="s">
        <v>145</v>
      </c>
      <c r="E335" s="224"/>
      <c r="F335" s="226" t="s">
        <v>716</v>
      </c>
      <c r="G335" s="224"/>
      <c r="H335" s="227">
        <v>57.079000000000001</v>
      </c>
      <c r="I335" s="228"/>
      <c r="J335" s="224"/>
      <c r="K335" s="224"/>
      <c r="L335" s="229"/>
      <c r="M335" s="230"/>
      <c r="N335" s="231"/>
      <c r="O335" s="231"/>
      <c r="P335" s="231"/>
      <c r="Q335" s="231"/>
      <c r="R335" s="231"/>
      <c r="S335" s="231"/>
      <c r="T335" s="232"/>
      <c r="AT335" s="233" t="s">
        <v>145</v>
      </c>
      <c r="AU335" s="233" t="s">
        <v>143</v>
      </c>
      <c r="AV335" s="12" t="s">
        <v>143</v>
      </c>
      <c r="AW335" s="12" t="s">
        <v>4</v>
      </c>
      <c r="AX335" s="12" t="s">
        <v>82</v>
      </c>
      <c r="AY335" s="233" t="s">
        <v>134</v>
      </c>
    </row>
    <row r="336" s="1" customFormat="1" ht="16.5" customHeight="1">
      <c r="B336" s="36"/>
      <c r="C336" s="200" t="s">
        <v>717</v>
      </c>
      <c r="D336" s="200" t="s">
        <v>137</v>
      </c>
      <c r="E336" s="201" t="s">
        <v>718</v>
      </c>
      <c r="F336" s="202" t="s">
        <v>719</v>
      </c>
      <c r="G336" s="203" t="s">
        <v>161</v>
      </c>
      <c r="H336" s="204">
        <v>55.387999999999998</v>
      </c>
      <c r="I336" s="205"/>
      <c r="J336" s="206">
        <f>ROUND(I336*H336,2)</f>
        <v>0</v>
      </c>
      <c r="K336" s="202" t="s">
        <v>141</v>
      </c>
      <c r="L336" s="41"/>
      <c r="M336" s="207" t="s">
        <v>1</v>
      </c>
      <c r="N336" s="208" t="s">
        <v>46</v>
      </c>
      <c r="O336" s="77"/>
      <c r="P336" s="209">
        <f>O336*H336</f>
        <v>0</v>
      </c>
      <c r="Q336" s="209">
        <v>2.0000000000000002E-05</v>
      </c>
      <c r="R336" s="209">
        <f>Q336*H336</f>
        <v>0.00110776</v>
      </c>
      <c r="S336" s="209">
        <v>0</v>
      </c>
      <c r="T336" s="210">
        <f>S336*H336</f>
        <v>0</v>
      </c>
      <c r="AR336" s="15" t="s">
        <v>219</v>
      </c>
      <c r="AT336" s="15" t="s">
        <v>137</v>
      </c>
      <c r="AU336" s="15" t="s">
        <v>143</v>
      </c>
      <c r="AY336" s="15" t="s">
        <v>134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5" t="s">
        <v>143</v>
      </c>
      <c r="BK336" s="211">
        <f>ROUND(I336*H336,2)</f>
        <v>0</v>
      </c>
      <c r="BL336" s="15" t="s">
        <v>219</v>
      </c>
      <c r="BM336" s="15" t="s">
        <v>720</v>
      </c>
    </row>
    <row r="337" s="12" customFormat="1">
      <c r="B337" s="223"/>
      <c r="C337" s="224"/>
      <c r="D337" s="214" t="s">
        <v>145</v>
      </c>
      <c r="E337" s="225" t="s">
        <v>1</v>
      </c>
      <c r="F337" s="226" t="s">
        <v>721</v>
      </c>
      <c r="G337" s="224"/>
      <c r="H337" s="227">
        <v>27.413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AT337" s="233" t="s">
        <v>145</v>
      </c>
      <c r="AU337" s="233" t="s">
        <v>143</v>
      </c>
      <c r="AV337" s="12" t="s">
        <v>143</v>
      </c>
      <c r="AW337" s="12" t="s">
        <v>36</v>
      </c>
      <c r="AX337" s="12" t="s">
        <v>74</v>
      </c>
      <c r="AY337" s="233" t="s">
        <v>134</v>
      </c>
    </row>
    <row r="338" s="12" customFormat="1">
      <c r="B338" s="223"/>
      <c r="C338" s="224"/>
      <c r="D338" s="214" t="s">
        <v>145</v>
      </c>
      <c r="E338" s="225" t="s">
        <v>1</v>
      </c>
      <c r="F338" s="226" t="s">
        <v>722</v>
      </c>
      <c r="G338" s="224"/>
      <c r="H338" s="227">
        <v>7.5549999999999997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AT338" s="233" t="s">
        <v>145</v>
      </c>
      <c r="AU338" s="233" t="s">
        <v>143</v>
      </c>
      <c r="AV338" s="12" t="s">
        <v>143</v>
      </c>
      <c r="AW338" s="12" t="s">
        <v>36</v>
      </c>
      <c r="AX338" s="12" t="s">
        <v>74</v>
      </c>
      <c r="AY338" s="233" t="s">
        <v>134</v>
      </c>
    </row>
    <row r="339" s="12" customFormat="1">
      <c r="B339" s="223"/>
      <c r="C339" s="224"/>
      <c r="D339" s="214" t="s">
        <v>145</v>
      </c>
      <c r="E339" s="225" t="s">
        <v>1</v>
      </c>
      <c r="F339" s="226" t="s">
        <v>723</v>
      </c>
      <c r="G339" s="224"/>
      <c r="H339" s="227">
        <v>20.420000000000002</v>
      </c>
      <c r="I339" s="228"/>
      <c r="J339" s="224"/>
      <c r="K339" s="224"/>
      <c r="L339" s="229"/>
      <c r="M339" s="230"/>
      <c r="N339" s="231"/>
      <c r="O339" s="231"/>
      <c r="P339" s="231"/>
      <c r="Q339" s="231"/>
      <c r="R339" s="231"/>
      <c r="S339" s="231"/>
      <c r="T339" s="232"/>
      <c r="AT339" s="233" t="s">
        <v>145</v>
      </c>
      <c r="AU339" s="233" t="s">
        <v>143</v>
      </c>
      <c r="AV339" s="12" t="s">
        <v>143</v>
      </c>
      <c r="AW339" s="12" t="s">
        <v>36</v>
      </c>
      <c r="AX339" s="12" t="s">
        <v>74</v>
      </c>
      <c r="AY339" s="233" t="s">
        <v>134</v>
      </c>
    </row>
    <row r="340" s="13" customFormat="1">
      <c r="B340" s="234"/>
      <c r="C340" s="235"/>
      <c r="D340" s="214" t="s">
        <v>145</v>
      </c>
      <c r="E340" s="236" t="s">
        <v>1</v>
      </c>
      <c r="F340" s="237" t="s">
        <v>173</v>
      </c>
      <c r="G340" s="235"/>
      <c r="H340" s="238">
        <v>55.388000000000005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AT340" s="244" t="s">
        <v>145</v>
      </c>
      <c r="AU340" s="244" t="s">
        <v>143</v>
      </c>
      <c r="AV340" s="13" t="s">
        <v>142</v>
      </c>
      <c r="AW340" s="13" t="s">
        <v>36</v>
      </c>
      <c r="AX340" s="13" t="s">
        <v>82</v>
      </c>
      <c r="AY340" s="244" t="s">
        <v>134</v>
      </c>
    </row>
    <row r="341" s="1" customFormat="1" ht="16.5" customHeight="1">
      <c r="B341" s="36"/>
      <c r="C341" s="245" t="s">
        <v>724</v>
      </c>
      <c r="D341" s="245" t="s">
        <v>274</v>
      </c>
      <c r="E341" s="246" t="s">
        <v>725</v>
      </c>
      <c r="F341" s="247" t="s">
        <v>726</v>
      </c>
      <c r="G341" s="248" t="s">
        <v>150</v>
      </c>
      <c r="H341" s="249">
        <v>56.496000000000002</v>
      </c>
      <c r="I341" s="250"/>
      <c r="J341" s="251">
        <f>ROUND(I341*H341,2)</f>
        <v>0</v>
      </c>
      <c r="K341" s="247" t="s">
        <v>141</v>
      </c>
      <c r="L341" s="252"/>
      <c r="M341" s="253" t="s">
        <v>1</v>
      </c>
      <c r="N341" s="254" t="s">
        <v>46</v>
      </c>
      <c r="O341" s="77"/>
      <c r="P341" s="209">
        <f>O341*H341</f>
        <v>0</v>
      </c>
      <c r="Q341" s="209">
        <v>0.00014999999999999999</v>
      </c>
      <c r="R341" s="209">
        <f>Q341*H341</f>
        <v>0.0084744</v>
      </c>
      <c r="S341" s="209">
        <v>0</v>
      </c>
      <c r="T341" s="210">
        <f>S341*H341</f>
        <v>0</v>
      </c>
      <c r="AR341" s="15" t="s">
        <v>314</v>
      </c>
      <c r="AT341" s="15" t="s">
        <v>274</v>
      </c>
      <c r="AU341" s="15" t="s">
        <v>143</v>
      </c>
      <c r="AY341" s="15" t="s">
        <v>134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5" t="s">
        <v>143</v>
      </c>
      <c r="BK341" s="211">
        <f>ROUND(I341*H341,2)</f>
        <v>0</v>
      </c>
      <c r="BL341" s="15" t="s">
        <v>219</v>
      </c>
      <c r="BM341" s="15" t="s">
        <v>727</v>
      </c>
    </row>
    <row r="342" s="12" customFormat="1">
      <c r="B342" s="223"/>
      <c r="C342" s="224"/>
      <c r="D342" s="214" t="s">
        <v>145</v>
      </c>
      <c r="E342" s="224"/>
      <c r="F342" s="226" t="s">
        <v>728</v>
      </c>
      <c r="G342" s="224"/>
      <c r="H342" s="227">
        <v>56.496000000000002</v>
      </c>
      <c r="I342" s="228"/>
      <c r="J342" s="224"/>
      <c r="K342" s="224"/>
      <c r="L342" s="229"/>
      <c r="M342" s="230"/>
      <c r="N342" s="231"/>
      <c r="O342" s="231"/>
      <c r="P342" s="231"/>
      <c r="Q342" s="231"/>
      <c r="R342" s="231"/>
      <c r="S342" s="231"/>
      <c r="T342" s="232"/>
      <c r="AT342" s="233" t="s">
        <v>145</v>
      </c>
      <c r="AU342" s="233" t="s">
        <v>143</v>
      </c>
      <c r="AV342" s="12" t="s">
        <v>143</v>
      </c>
      <c r="AW342" s="12" t="s">
        <v>4</v>
      </c>
      <c r="AX342" s="12" t="s">
        <v>82</v>
      </c>
      <c r="AY342" s="233" t="s">
        <v>134</v>
      </c>
    </row>
    <row r="343" s="1" customFormat="1" ht="16.5" customHeight="1">
      <c r="B343" s="36"/>
      <c r="C343" s="200" t="s">
        <v>729</v>
      </c>
      <c r="D343" s="200" t="s">
        <v>137</v>
      </c>
      <c r="E343" s="201" t="s">
        <v>730</v>
      </c>
      <c r="F343" s="202" t="s">
        <v>731</v>
      </c>
      <c r="G343" s="203" t="s">
        <v>161</v>
      </c>
      <c r="H343" s="204">
        <v>6.5999999999999996</v>
      </c>
      <c r="I343" s="205"/>
      <c r="J343" s="206">
        <f>ROUND(I343*H343,2)</f>
        <v>0</v>
      </c>
      <c r="K343" s="202" t="s">
        <v>141</v>
      </c>
      <c r="L343" s="41"/>
      <c r="M343" s="207" t="s">
        <v>1</v>
      </c>
      <c r="N343" s="208" t="s">
        <v>46</v>
      </c>
      <c r="O343" s="77"/>
      <c r="P343" s="209">
        <f>O343*H343</f>
        <v>0</v>
      </c>
      <c r="Q343" s="209">
        <v>0</v>
      </c>
      <c r="R343" s="209">
        <f>Q343*H343</f>
        <v>0</v>
      </c>
      <c r="S343" s="209">
        <v>0</v>
      </c>
      <c r="T343" s="210">
        <f>S343*H343</f>
        <v>0</v>
      </c>
      <c r="AR343" s="15" t="s">
        <v>219</v>
      </c>
      <c r="AT343" s="15" t="s">
        <v>137</v>
      </c>
      <c r="AU343" s="15" t="s">
        <v>143</v>
      </c>
      <c r="AY343" s="15" t="s">
        <v>134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5" t="s">
        <v>143</v>
      </c>
      <c r="BK343" s="211">
        <f>ROUND(I343*H343,2)</f>
        <v>0</v>
      </c>
      <c r="BL343" s="15" t="s">
        <v>219</v>
      </c>
      <c r="BM343" s="15" t="s">
        <v>732</v>
      </c>
    </row>
    <row r="344" s="1" customFormat="1" ht="16.5" customHeight="1">
      <c r="B344" s="36"/>
      <c r="C344" s="245" t="s">
        <v>733</v>
      </c>
      <c r="D344" s="245" t="s">
        <v>274</v>
      </c>
      <c r="E344" s="246" t="s">
        <v>734</v>
      </c>
      <c r="F344" s="247" t="s">
        <v>735</v>
      </c>
      <c r="G344" s="248" t="s">
        <v>161</v>
      </c>
      <c r="H344" s="249">
        <v>6.5999999999999996</v>
      </c>
      <c r="I344" s="250"/>
      <c r="J344" s="251">
        <f>ROUND(I344*H344,2)</f>
        <v>0</v>
      </c>
      <c r="K344" s="247" t="s">
        <v>1</v>
      </c>
      <c r="L344" s="252"/>
      <c r="M344" s="253" t="s">
        <v>1</v>
      </c>
      <c r="N344" s="254" t="s">
        <v>46</v>
      </c>
      <c r="O344" s="77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AR344" s="15" t="s">
        <v>314</v>
      </c>
      <c r="AT344" s="15" t="s">
        <v>274</v>
      </c>
      <c r="AU344" s="15" t="s">
        <v>143</v>
      </c>
      <c r="AY344" s="15" t="s">
        <v>134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5" t="s">
        <v>143</v>
      </c>
      <c r="BK344" s="211">
        <f>ROUND(I344*H344,2)</f>
        <v>0</v>
      </c>
      <c r="BL344" s="15" t="s">
        <v>219</v>
      </c>
      <c r="BM344" s="15" t="s">
        <v>736</v>
      </c>
    </row>
    <row r="345" s="1" customFormat="1" ht="16.5" customHeight="1">
      <c r="B345" s="36"/>
      <c r="C345" s="200" t="s">
        <v>737</v>
      </c>
      <c r="D345" s="200" t="s">
        <v>137</v>
      </c>
      <c r="E345" s="201" t="s">
        <v>738</v>
      </c>
      <c r="F345" s="202" t="s">
        <v>739</v>
      </c>
      <c r="G345" s="203" t="s">
        <v>367</v>
      </c>
      <c r="H345" s="255"/>
      <c r="I345" s="205"/>
      <c r="J345" s="206">
        <f>ROUND(I345*H345,2)</f>
        <v>0</v>
      </c>
      <c r="K345" s="202" t="s">
        <v>141</v>
      </c>
      <c r="L345" s="41"/>
      <c r="M345" s="207" t="s">
        <v>1</v>
      </c>
      <c r="N345" s="208" t="s">
        <v>46</v>
      </c>
      <c r="O345" s="77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10">
        <f>S345*H345</f>
        <v>0</v>
      </c>
      <c r="AR345" s="15" t="s">
        <v>219</v>
      </c>
      <c r="AT345" s="15" t="s">
        <v>137</v>
      </c>
      <c r="AU345" s="15" t="s">
        <v>143</v>
      </c>
      <c r="AY345" s="15" t="s">
        <v>134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5" t="s">
        <v>143</v>
      </c>
      <c r="BK345" s="211">
        <f>ROUND(I345*H345,2)</f>
        <v>0</v>
      </c>
      <c r="BL345" s="15" t="s">
        <v>219</v>
      </c>
      <c r="BM345" s="15" t="s">
        <v>740</v>
      </c>
    </row>
    <row r="346" s="10" customFormat="1" ht="22.8" customHeight="1">
      <c r="B346" s="184"/>
      <c r="C346" s="185"/>
      <c r="D346" s="186" t="s">
        <v>73</v>
      </c>
      <c r="E346" s="198" t="s">
        <v>741</v>
      </c>
      <c r="F346" s="198" t="s">
        <v>742</v>
      </c>
      <c r="G346" s="185"/>
      <c r="H346" s="185"/>
      <c r="I346" s="188"/>
      <c r="J346" s="199">
        <f>BK346</f>
        <v>0</v>
      </c>
      <c r="K346" s="185"/>
      <c r="L346" s="190"/>
      <c r="M346" s="191"/>
      <c r="N346" s="192"/>
      <c r="O346" s="192"/>
      <c r="P346" s="193">
        <f>SUM(P347:P356)</f>
        <v>0</v>
      </c>
      <c r="Q346" s="192"/>
      <c r="R346" s="193">
        <f>SUM(R347:R356)</f>
        <v>0.29802679999999998</v>
      </c>
      <c r="S346" s="192"/>
      <c r="T346" s="194">
        <f>SUM(T347:T356)</f>
        <v>0</v>
      </c>
      <c r="AR346" s="195" t="s">
        <v>143</v>
      </c>
      <c r="AT346" s="196" t="s">
        <v>73</v>
      </c>
      <c r="AU346" s="196" t="s">
        <v>82</v>
      </c>
      <c r="AY346" s="195" t="s">
        <v>134</v>
      </c>
      <c r="BK346" s="197">
        <f>SUM(BK347:BK356)</f>
        <v>0</v>
      </c>
    </row>
    <row r="347" s="1" customFormat="1" ht="16.5" customHeight="1">
      <c r="B347" s="36"/>
      <c r="C347" s="200" t="s">
        <v>743</v>
      </c>
      <c r="D347" s="200" t="s">
        <v>137</v>
      </c>
      <c r="E347" s="201" t="s">
        <v>744</v>
      </c>
      <c r="F347" s="202" t="s">
        <v>745</v>
      </c>
      <c r="G347" s="203" t="s">
        <v>168</v>
      </c>
      <c r="H347" s="204">
        <v>18.134</v>
      </c>
      <c r="I347" s="205"/>
      <c r="J347" s="206">
        <f>ROUND(I347*H347,2)</f>
        <v>0</v>
      </c>
      <c r="K347" s="202" t="s">
        <v>141</v>
      </c>
      <c r="L347" s="41"/>
      <c r="M347" s="207" t="s">
        <v>1</v>
      </c>
      <c r="N347" s="208" t="s">
        <v>46</v>
      </c>
      <c r="O347" s="77"/>
      <c r="P347" s="209">
        <f>O347*H347</f>
        <v>0</v>
      </c>
      <c r="Q347" s="209">
        <v>0.0030000000000000001</v>
      </c>
      <c r="R347" s="209">
        <f>Q347*H347</f>
        <v>0.054401999999999999</v>
      </c>
      <c r="S347" s="209">
        <v>0</v>
      </c>
      <c r="T347" s="210">
        <f>S347*H347</f>
        <v>0</v>
      </c>
      <c r="AR347" s="15" t="s">
        <v>219</v>
      </c>
      <c r="AT347" s="15" t="s">
        <v>137</v>
      </c>
      <c r="AU347" s="15" t="s">
        <v>143</v>
      </c>
      <c r="AY347" s="15" t="s">
        <v>134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5" t="s">
        <v>143</v>
      </c>
      <c r="BK347" s="211">
        <f>ROUND(I347*H347,2)</f>
        <v>0</v>
      </c>
      <c r="BL347" s="15" t="s">
        <v>219</v>
      </c>
      <c r="BM347" s="15" t="s">
        <v>746</v>
      </c>
    </row>
    <row r="348" s="12" customFormat="1">
      <c r="B348" s="223"/>
      <c r="C348" s="224"/>
      <c r="D348" s="214" t="s">
        <v>145</v>
      </c>
      <c r="E348" s="225" t="s">
        <v>1</v>
      </c>
      <c r="F348" s="226" t="s">
        <v>747</v>
      </c>
      <c r="G348" s="224"/>
      <c r="H348" s="227">
        <v>18.134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AT348" s="233" t="s">
        <v>145</v>
      </c>
      <c r="AU348" s="233" t="s">
        <v>143</v>
      </c>
      <c r="AV348" s="12" t="s">
        <v>143</v>
      </c>
      <c r="AW348" s="12" t="s">
        <v>36</v>
      </c>
      <c r="AX348" s="12" t="s">
        <v>74</v>
      </c>
      <c r="AY348" s="233" t="s">
        <v>134</v>
      </c>
    </row>
    <row r="349" s="13" customFormat="1">
      <c r="B349" s="234"/>
      <c r="C349" s="235"/>
      <c r="D349" s="214" t="s">
        <v>145</v>
      </c>
      <c r="E349" s="236" t="s">
        <v>1</v>
      </c>
      <c r="F349" s="237" t="s">
        <v>173</v>
      </c>
      <c r="G349" s="235"/>
      <c r="H349" s="238">
        <v>18.134</v>
      </c>
      <c r="I349" s="239"/>
      <c r="J349" s="235"/>
      <c r="K349" s="235"/>
      <c r="L349" s="240"/>
      <c r="M349" s="241"/>
      <c r="N349" s="242"/>
      <c r="O349" s="242"/>
      <c r="P349" s="242"/>
      <c r="Q349" s="242"/>
      <c r="R349" s="242"/>
      <c r="S349" s="242"/>
      <c r="T349" s="243"/>
      <c r="AT349" s="244" t="s">
        <v>145</v>
      </c>
      <c r="AU349" s="244" t="s">
        <v>143</v>
      </c>
      <c r="AV349" s="13" t="s">
        <v>142</v>
      </c>
      <c r="AW349" s="13" t="s">
        <v>36</v>
      </c>
      <c r="AX349" s="13" t="s">
        <v>82</v>
      </c>
      <c r="AY349" s="244" t="s">
        <v>134</v>
      </c>
    </row>
    <row r="350" s="1" customFormat="1" ht="16.5" customHeight="1">
      <c r="B350" s="36"/>
      <c r="C350" s="245" t="s">
        <v>748</v>
      </c>
      <c r="D350" s="245" t="s">
        <v>274</v>
      </c>
      <c r="E350" s="246" t="s">
        <v>749</v>
      </c>
      <c r="F350" s="247" t="s">
        <v>750</v>
      </c>
      <c r="G350" s="248" t="s">
        <v>168</v>
      </c>
      <c r="H350" s="249">
        <v>19.946999999999999</v>
      </c>
      <c r="I350" s="250"/>
      <c r="J350" s="251">
        <f>ROUND(I350*H350,2)</f>
        <v>0</v>
      </c>
      <c r="K350" s="247" t="s">
        <v>141</v>
      </c>
      <c r="L350" s="252"/>
      <c r="M350" s="253" t="s">
        <v>1</v>
      </c>
      <c r="N350" s="254" t="s">
        <v>46</v>
      </c>
      <c r="O350" s="77"/>
      <c r="P350" s="209">
        <f>O350*H350</f>
        <v>0</v>
      </c>
      <c r="Q350" s="209">
        <v>0.0118</v>
      </c>
      <c r="R350" s="209">
        <f>Q350*H350</f>
        <v>0.23537459999999999</v>
      </c>
      <c r="S350" s="209">
        <v>0</v>
      </c>
      <c r="T350" s="210">
        <f>S350*H350</f>
        <v>0</v>
      </c>
      <c r="AR350" s="15" t="s">
        <v>314</v>
      </c>
      <c r="AT350" s="15" t="s">
        <v>274</v>
      </c>
      <c r="AU350" s="15" t="s">
        <v>143</v>
      </c>
      <c r="AY350" s="15" t="s">
        <v>134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5" t="s">
        <v>143</v>
      </c>
      <c r="BK350" s="211">
        <f>ROUND(I350*H350,2)</f>
        <v>0</v>
      </c>
      <c r="BL350" s="15" t="s">
        <v>219</v>
      </c>
      <c r="BM350" s="15" t="s">
        <v>751</v>
      </c>
    </row>
    <row r="351" s="12" customFormat="1">
      <c r="B351" s="223"/>
      <c r="C351" s="224"/>
      <c r="D351" s="214" t="s">
        <v>145</v>
      </c>
      <c r="E351" s="225" t="s">
        <v>1</v>
      </c>
      <c r="F351" s="226" t="s">
        <v>752</v>
      </c>
      <c r="G351" s="224"/>
      <c r="H351" s="227">
        <v>18.134</v>
      </c>
      <c r="I351" s="228"/>
      <c r="J351" s="224"/>
      <c r="K351" s="224"/>
      <c r="L351" s="229"/>
      <c r="M351" s="230"/>
      <c r="N351" s="231"/>
      <c r="O351" s="231"/>
      <c r="P351" s="231"/>
      <c r="Q351" s="231"/>
      <c r="R351" s="231"/>
      <c r="S351" s="231"/>
      <c r="T351" s="232"/>
      <c r="AT351" s="233" t="s">
        <v>145</v>
      </c>
      <c r="AU351" s="233" t="s">
        <v>143</v>
      </c>
      <c r="AV351" s="12" t="s">
        <v>143</v>
      </c>
      <c r="AW351" s="12" t="s">
        <v>36</v>
      </c>
      <c r="AX351" s="12" t="s">
        <v>82</v>
      </c>
      <c r="AY351" s="233" t="s">
        <v>134</v>
      </c>
    </row>
    <row r="352" s="12" customFormat="1">
      <c r="B352" s="223"/>
      <c r="C352" s="224"/>
      <c r="D352" s="214" t="s">
        <v>145</v>
      </c>
      <c r="E352" s="224"/>
      <c r="F352" s="226" t="s">
        <v>753</v>
      </c>
      <c r="G352" s="224"/>
      <c r="H352" s="227">
        <v>19.946999999999999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AT352" s="233" t="s">
        <v>145</v>
      </c>
      <c r="AU352" s="233" t="s">
        <v>143</v>
      </c>
      <c r="AV352" s="12" t="s">
        <v>143</v>
      </c>
      <c r="AW352" s="12" t="s">
        <v>4</v>
      </c>
      <c r="AX352" s="12" t="s">
        <v>82</v>
      </c>
      <c r="AY352" s="233" t="s">
        <v>134</v>
      </c>
    </row>
    <row r="353" s="1" customFormat="1" ht="16.5" customHeight="1">
      <c r="B353" s="36"/>
      <c r="C353" s="200" t="s">
        <v>754</v>
      </c>
      <c r="D353" s="200" t="s">
        <v>137</v>
      </c>
      <c r="E353" s="201" t="s">
        <v>755</v>
      </c>
      <c r="F353" s="202" t="s">
        <v>756</v>
      </c>
      <c r="G353" s="203" t="s">
        <v>161</v>
      </c>
      <c r="H353" s="204">
        <v>8</v>
      </c>
      <c r="I353" s="205"/>
      <c r="J353" s="206">
        <f>ROUND(I353*H353,2)</f>
        <v>0</v>
      </c>
      <c r="K353" s="202" t="s">
        <v>141</v>
      </c>
      <c r="L353" s="41"/>
      <c r="M353" s="207" t="s">
        <v>1</v>
      </c>
      <c r="N353" s="208" t="s">
        <v>46</v>
      </c>
      <c r="O353" s="77"/>
      <c r="P353" s="209">
        <f>O353*H353</f>
        <v>0</v>
      </c>
      <c r="Q353" s="209">
        <v>0.00031</v>
      </c>
      <c r="R353" s="209">
        <f>Q353*H353</f>
        <v>0.00248</v>
      </c>
      <c r="S353" s="209">
        <v>0</v>
      </c>
      <c r="T353" s="210">
        <f>S353*H353</f>
        <v>0</v>
      </c>
      <c r="AR353" s="15" t="s">
        <v>219</v>
      </c>
      <c r="AT353" s="15" t="s">
        <v>137</v>
      </c>
      <c r="AU353" s="15" t="s">
        <v>143</v>
      </c>
      <c r="AY353" s="15" t="s">
        <v>134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5" t="s">
        <v>143</v>
      </c>
      <c r="BK353" s="211">
        <f>ROUND(I353*H353,2)</f>
        <v>0</v>
      </c>
      <c r="BL353" s="15" t="s">
        <v>219</v>
      </c>
      <c r="BM353" s="15" t="s">
        <v>757</v>
      </c>
    </row>
    <row r="354" s="1" customFormat="1" ht="16.5" customHeight="1">
      <c r="B354" s="36"/>
      <c r="C354" s="200" t="s">
        <v>758</v>
      </c>
      <c r="D354" s="200" t="s">
        <v>137</v>
      </c>
      <c r="E354" s="201" t="s">
        <v>759</v>
      </c>
      <c r="F354" s="202" t="s">
        <v>760</v>
      </c>
      <c r="G354" s="203" t="s">
        <v>168</v>
      </c>
      <c r="H354" s="204">
        <v>18.134</v>
      </c>
      <c r="I354" s="205"/>
      <c r="J354" s="206">
        <f>ROUND(I354*H354,2)</f>
        <v>0</v>
      </c>
      <c r="K354" s="202" t="s">
        <v>141</v>
      </c>
      <c r="L354" s="41"/>
      <c r="M354" s="207" t="s">
        <v>1</v>
      </c>
      <c r="N354" s="208" t="s">
        <v>46</v>
      </c>
      <c r="O354" s="77"/>
      <c r="P354" s="209">
        <f>O354*H354</f>
        <v>0</v>
      </c>
      <c r="Q354" s="209">
        <v>0.00029999999999999997</v>
      </c>
      <c r="R354" s="209">
        <f>Q354*H354</f>
        <v>0.0054401999999999992</v>
      </c>
      <c r="S354" s="209">
        <v>0</v>
      </c>
      <c r="T354" s="210">
        <f>S354*H354</f>
        <v>0</v>
      </c>
      <c r="AR354" s="15" t="s">
        <v>219</v>
      </c>
      <c r="AT354" s="15" t="s">
        <v>137</v>
      </c>
      <c r="AU354" s="15" t="s">
        <v>143</v>
      </c>
      <c r="AY354" s="15" t="s">
        <v>134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5" t="s">
        <v>143</v>
      </c>
      <c r="BK354" s="211">
        <f>ROUND(I354*H354,2)</f>
        <v>0</v>
      </c>
      <c r="BL354" s="15" t="s">
        <v>219</v>
      </c>
      <c r="BM354" s="15" t="s">
        <v>761</v>
      </c>
    </row>
    <row r="355" s="1" customFormat="1" ht="16.5" customHeight="1">
      <c r="B355" s="36"/>
      <c r="C355" s="200" t="s">
        <v>762</v>
      </c>
      <c r="D355" s="200" t="s">
        <v>137</v>
      </c>
      <c r="E355" s="201" t="s">
        <v>763</v>
      </c>
      <c r="F355" s="202" t="s">
        <v>764</v>
      </c>
      <c r="G355" s="203" t="s">
        <v>161</v>
      </c>
      <c r="H355" s="204">
        <v>11</v>
      </c>
      <c r="I355" s="205"/>
      <c r="J355" s="206">
        <f>ROUND(I355*H355,2)</f>
        <v>0</v>
      </c>
      <c r="K355" s="202" t="s">
        <v>141</v>
      </c>
      <c r="L355" s="41"/>
      <c r="M355" s="207" t="s">
        <v>1</v>
      </c>
      <c r="N355" s="208" t="s">
        <v>46</v>
      </c>
      <c r="O355" s="77"/>
      <c r="P355" s="209">
        <f>O355*H355</f>
        <v>0</v>
      </c>
      <c r="Q355" s="209">
        <v>3.0000000000000001E-05</v>
      </c>
      <c r="R355" s="209">
        <f>Q355*H355</f>
        <v>0.00033</v>
      </c>
      <c r="S355" s="209">
        <v>0</v>
      </c>
      <c r="T355" s="210">
        <f>S355*H355</f>
        <v>0</v>
      </c>
      <c r="AR355" s="15" t="s">
        <v>219</v>
      </c>
      <c r="AT355" s="15" t="s">
        <v>137</v>
      </c>
      <c r="AU355" s="15" t="s">
        <v>143</v>
      </c>
      <c r="AY355" s="15" t="s">
        <v>134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5" t="s">
        <v>143</v>
      </c>
      <c r="BK355" s="211">
        <f>ROUND(I355*H355,2)</f>
        <v>0</v>
      </c>
      <c r="BL355" s="15" t="s">
        <v>219</v>
      </c>
      <c r="BM355" s="15" t="s">
        <v>765</v>
      </c>
    </row>
    <row r="356" s="1" customFormat="1" ht="16.5" customHeight="1">
      <c r="B356" s="36"/>
      <c r="C356" s="200" t="s">
        <v>766</v>
      </c>
      <c r="D356" s="200" t="s">
        <v>137</v>
      </c>
      <c r="E356" s="201" t="s">
        <v>767</v>
      </c>
      <c r="F356" s="202" t="s">
        <v>768</v>
      </c>
      <c r="G356" s="203" t="s">
        <v>367</v>
      </c>
      <c r="H356" s="255"/>
      <c r="I356" s="205"/>
      <c r="J356" s="206">
        <f>ROUND(I356*H356,2)</f>
        <v>0</v>
      </c>
      <c r="K356" s="202" t="s">
        <v>141</v>
      </c>
      <c r="L356" s="41"/>
      <c r="M356" s="207" t="s">
        <v>1</v>
      </c>
      <c r="N356" s="208" t="s">
        <v>46</v>
      </c>
      <c r="O356" s="77"/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AR356" s="15" t="s">
        <v>219</v>
      </c>
      <c r="AT356" s="15" t="s">
        <v>137</v>
      </c>
      <c r="AU356" s="15" t="s">
        <v>143</v>
      </c>
      <c r="AY356" s="15" t="s">
        <v>134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5" t="s">
        <v>143</v>
      </c>
      <c r="BK356" s="211">
        <f>ROUND(I356*H356,2)</f>
        <v>0</v>
      </c>
      <c r="BL356" s="15" t="s">
        <v>219</v>
      </c>
      <c r="BM356" s="15" t="s">
        <v>769</v>
      </c>
    </row>
    <row r="357" s="10" customFormat="1" ht="22.8" customHeight="1">
      <c r="B357" s="184"/>
      <c r="C357" s="185"/>
      <c r="D357" s="186" t="s">
        <v>73</v>
      </c>
      <c r="E357" s="198" t="s">
        <v>770</v>
      </c>
      <c r="F357" s="198" t="s">
        <v>771</v>
      </c>
      <c r="G357" s="185"/>
      <c r="H357" s="185"/>
      <c r="I357" s="188"/>
      <c r="J357" s="199">
        <f>BK357</f>
        <v>0</v>
      </c>
      <c r="K357" s="185"/>
      <c r="L357" s="190"/>
      <c r="M357" s="191"/>
      <c r="N357" s="192"/>
      <c r="O357" s="192"/>
      <c r="P357" s="193">
        <f>SUM(P358:P359)</f>
        <v>0</v>
      </c>
      <c r="Q357" s="192"/>
      <c r="R357" s="193">
        <f>SUM(R358:R359)</f>
        <v>0.0028999999999999998</v>
      </c>
      <c r="S357" s="192"/>
      <c r="T357" s="194">
        <f>SUM(T358:T359)</f>
        <v>0</v>
      </c>
      <c r="AR357" s="195" t="s">
        <v>143</v>
      </c>
      <c r="AT357" s="196" t="s">
        <v>73</v>
      </c>
      <c r="AU357" s="196" t="s">
        <v>82</v>
      </c>
      <c r="AY357" s="195" t="s">
        <v>134</v>
      </c>
      <c r="BK357" s="197">
        <f>SUM(BK358:BK359)</f>
        <v>0</v>
      </c>
    </row>
    <row r="358" s="1" customFormat="1" ht="16.5" customHeight="1">
      <c r="B358" s="36"/>
      <c r="C358" s="200" t="s">
        <v>772</v>
      </c>
      <c r="D358" s="200" t="s">
        <v>137</v>
      </c>
      <c r="E358" s="201" t="s">
        <v>773</v>
      </c>
      <c r="F358" s="202" t="s">
        <v>774</v>
      </c>
      <c r="G358" s="203" t="s">
        <v>168</v>
      </c>
      <c r="H358" s="204">
        <v>5.4000000000000004</v>
      </c>
      <c r="I358" s="205"/>
      <c r="J358" s="206">
        <f>ROUND(I358*H358,2)</f>
        <v>0</v>
      </c>
      <c r="K358" s="202" t="s">
        <v>141</v>
      </c>
      <c r="L358" s="41"/>
      <c r="M358" s="207" t="s">
        <v>1</v>
      </c>
      <c r="N358" s="208" t="s">
        <v>46</v>
      </c>
      <c r="O358" s="77"/>
      <c r="P358" s="209">
        <f>O358*H358</f>
        <v>0</v>
      </c>
      <c r="Q358" s="209">
        <v>0.00020000000000000001</v>
      </c>
      <c r="R358" s="209">
        <f>Q358*H358</f>
        <v>0.0010800000000000002</v>
      </c>
      <c r="S358" s="209">
        <v>0</v>
      </c>
      <c r="T358" s="210">
        <f>S358*H358</f>
        <v>0</v>
      </c>
      <c r="AR358" s="15" t="s">
        <v>219</v>
      </c>
      <c r="AT358" s="15" t="s">
        <v>137</v>
      </c>
      <c r="AU358" s="15" t="s">
        <v>143</v>
      </c>
      <c r="AY358" s="15" t="s">
        <v>134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5" t="s">
        <v>143</v>
      </c>
      <c r="BK358" s="211">
        <f>ROUND(I358*H358,2)</f>
        <v>0</v>
      </c>
      <c r="BL358" s="15" t="s">
        <v>219</v>
      </c>
      <c r="BM358" s="15" t="s">
        <v>775</v>
      </c>
    </row>
    <row r="359" s="1" customFormat="1" ht="16.5" customHeight="1">
      <c r="B359" s="36"/>
      <c r="C359" s="200" t="s">
        <v>776</v>
      </c>
      <c r="D359" s="200" t="s">
        <v>137</v>
      </c>
      <c r="E359" s="201" t="s">
        <v>777</v>
      </c>
      <c r="F359" s="202" t="s">
        <v>778</v>
      </c>
      <c r="G359" s="203" t="s">
        <v>779</v>
      </c>
      <c r="H359" s="204">
        <v>14</v>
      </c>
      <c r="I359" s="205"/>
      <c r="J359" s="206">
        <f>ROUND(I359*H359,2)</f>
        <v>0</v>
      </c>
      <c r="K359" s="202" t="s">
        <v>141</v>
      </c>
      <c r="L359" s="41"/>
      <c r="M359" s="207" t="s">
        <v>1</v>
      </c>
      <c r="N359" s="208" t="s">
        <v>46</v>
      </c>
      <c r="O359" s="77"/>
      <c r="P359" s="209">
        <f>O359*H359</f>
        <v>0</v>
      </c>
      <c r="Q359" s="209">
        <v>0.00012999999999999999</v>
      </c>
      <c r="R359" s="209">
        <f>Q359*H359</f>
        <v>0.0018199999999999998</v>
      </c>
      <c r="S359" s="209">
        <v>0</v>
      </c>
      <c r="T359" s="210">
        <f>S359*H359</f>
        <v>0</v>
      </c>
      <c r="AR359" s="15" t="s">
        <v>219</v>
      </c>
      <c r="AT359" s="15" t="s">
        <v>137</v>
      </c>
      <c r="AU359" s="15" t="s">
        <v>143</v>
      </c>
      <c r="AY359" s="15" t="s">
        <v>134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5" t="s">
        <v>143</v>
      </c>
      <c r="BK359" s="211">
        <f>ROUND(I359*H359,2)</f>
        <v>0</v>
      </c>
      <c r="BL359" s="15" t="s">
        <v>219</v>
      </c>
      <c r="BM359" s="15" t="s">
        <v>780</v>
      </c>
    </row>
    <row r="360" s="10" customFormat="1" ht="22.8" customHeight="1">
      <c r="B360" s="184"/>
      <c r="C360" s="185"/>
      <c r="D360" s="186" t="s">
        <v>73</v>
      </c>
      <c r="E360" s="198" t="s">
        <v>781</v>
      </c>
      <c r="F360" s="198" t="s">
        <v>782</v>
      </c>
      <c r="G360" s="185"/>
      <c r="H360" s="185"/>
      <c r="I360" s="188"/>
      <c r="J360" s="199">
        <f>BK360</f>
        <v>0</v>
      </c>
      <c r="K360" s="185"/>
      <c r="L360" s="190"/>
      <c r="M360" s="191"/>
      <c r="N360" s="192"/>
      <c r="O360" s="192"/>
      <c r="P360" s="193">
        <f>SUM(P361:P382)</f>
        <v>0</v>
      </c>
      <c r="Q360" s="192"/>
      <c r="R360" s="193">
        <f>SUM(R361:R382)</f>
        <v>0.27500661000000004</v>
      </c>
      <c r="S360" s="192"/>
      <c r="T360" s="194">
        <f>SUM(T361:T382)</f>
        <v>0.053578540000000001</v>
      </c>
      <c r="AR360" s="195" t="s">
        <v>143</v>
      </c>
      <c r="AT360" s="196" t="s">
        <v>73</v>
      </c>
      <c r="AU360" s="196" t="s">
        <v>82</v>
      </c>
      <c r="AY360" s="195" t="s">
        <v>134</v>
      </c>
      <c r="BK360" s="197">
        <f>SUM(BK361:BK382)</f>
        <v>0</v>
      </c>
    </row>
    <row r="361" s="1" customFormat="1" ht="16.5" customHeight="1">
      <c r="B361" s="36"/>
      <c r="C361" s="200" t="s">
        <v>783</v>
      </c>
      <c r="D361" s="200" t="s">
        <v>137</v>
      </c>
      <c r="E361" s="201" t="s">
        <v>784</v>
      </c>
      <c r="F361" s="202" t="s">
        <v>785</v>
      </c>
      <c r="G361" s="203" t="s">
        <v>168</v>
      </c>
      <c r="H361" s="204">
        <v>172.834</v>
      </c>
      <c r="I361" s="205"/>
      <c r="J361" s="206">
        <f>ROUND(I361*H361,2)</f>
        <v>0</v>
      </c>
      <c r="K361" s="202" t="s">
        <v>141</v>
      </c>
      <c r="L361" s="41"/>
      <c r="M361" s="207" t="s">
        <v>1</v>
      </c>
      <c r="N361" s="208" t="s">
        <v>46</v>
      </c>
      <c r="O361" s="77"/>
      <c r="P361" s="209">
        <f>O361*H361</f>
        <v>0</v>
      </c>
      <c r="Q361" s="209">
        <v>0.001</v>
      </c>
      <c r="R361" s="209">
        <f>Q361*H361</f>
        <v>0.17283400000000002</v>
      </c>
      <c r="S361" s="209">
        <v>0.00031</v>
      </c>
      <c r="T361" s="210">
        <f>S361*H361</f>
        <v>0.053578540000000001</v>
      </c>
      <c r="AR361" s="15" t="s">
        <v>219</v>
      </c>
      <c r="AT361" s="15" t="s">
        <v>137</v>
      </c>
      <c r="AU361" s="15" t="s">
        <v>143</v>
      </c>
      <c r="AY361" s="15" t="s">
        <v>134</v>
      </c>
      <c r="BE361" s="211">
        <f>IF(N361="základní",J361,0)</f>
        <v>0</v>
      </c>
      <c r="BF361" s="211">
        <f>IF(N361="snížená",J361,0)</f>
        <v>0</v>
      </c>
      <c r="BG361" s="211">
        <f>IF(N361="zákl. přenesená",J361,0)</f>
        <v>0</v>
      </c>
      <c r="BH361" s="211">
        <f>IF(N361="sníž. přenesená",J361,0)</f>
        <v>0</v>
      </c>
      <c r="BI361" s="211">
        <f>IF(N361="nulová",J361,0)</f>
        <v>0</v>
      </c>
      <c r="BJ361" s="15" t="s">
        <v>143</v>
      </c>
      <c r="BK361" s="211">
        <f>ROUND(I361*H361,2)</f>
        <v>0</v>
      </c>
      <c r="BL361" s="15" t="s">
        <v>219</v>
      </c>
      <c r="BM361" s="15" t="s">
        <v>786</v>
      </c>
    </row>
    <row r="362" s="12" customFormat="1">
      <c r="B362" s="223"/>
      <c r="C362" s="224"/>
      <c r="D362" s="214" t="s">
        <v>145</v>
      </c>
      <c r="E362" s="225" t="s">
        <v>1</v>
      </c>
      <c r="F362" s="226" t="s">
        <v>787</v>
      </c>
      <c r="G362" s="224"/>
      <c r="H362" s="227">
        <v>172.834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AT362" s="233" t="s">
        <v>145</v>
      </c>
      <c r="AU362" s="233" t="s">
        <v>143</v>
      </c>
      <c r="AV362" s="12" t="s">
        <v>143</v>
      </c>
      <c r="AW362" s="12" t="s">
        <v>36</v>
      </c>
      <c r="AX362" s="12" t="s">
        <v>82</v>
      </c>
      <c r="AY362" s="233" t="s">
        <v>134</v>
      </c>
    </row>
    <row r="363" s="1" customFormat="1" ht="16.5" customHeight="1">
      <c r="B363" s="36"/>
      <c r="C363" s="200" t="s">
        <v>788</v>
      </c>
      <c r="D363" s="200" t="s">
        <v>137</v>
      </c>
      <c r="E363" s="201" t="s">
        <v>789</v>
      </c>
      <c r="F363" s="202" t="s">
        <v>790</v>
      </c>
      <c r="G363" s="203" t="s">
        <v>168</v>
      </c>
      <c r="H363" s="204">
        <v>172.834</v>
      </c>
      <c r="I363" s="205"/>
      <c r="J363" s="206">
        <f>ROUND(I363*H363,2)</f>
        <v>0</v>
      </c>
      <c r="K363" s="202" t="s">
        <v>141</v>
      </c>
      <c r="L363" s="41"/>
      <c r="M363" s="207" t="s">
        <v>1</v>
      </c>
      <c r="N363" s="208" t="s">
        <v>46</v>
      </c>
      <c r="O363" s="77"/>
      <c r="P363" s="209">
        <f>O363*H363</f>
        <v>0</v>
      </c>
      <c r="Q363" s="209">
        <v>0</v>
      </c>
      <c r="R363" s="209">
        <f>Q363*H363</f>
        <v>0</v>
      </c>
      <c r="S363" s="209">
        <v>0</v>
      </c>
      <c r="T363" s="210">
        <f>S363*H363</f>
        <v>0</v>
      </c>
      <c r="AR363" s="15" t="s">
        <v>219</v>
      </c>
      <c r="AT363" s="15" t="s">
        <v>137</v>
      </c>
      <c r="AU363" s="15" t="s">
        <v>143</v>
      </c>
      <c r="AY363" s="15" t="s">
        <v>134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5" t="s">
        <v>143</v>
      </c>
      <c r="BK363" s="211">
        <f>ROUND(I363*H363,2)</f>
        <v>0</v>
      </c>
      <c r="BL363" s="15" t="s">
        <v>219</v>
      </c>
      <c r="BM363" s="15" t="s">
        <v>791</v>
      </c>
    </row>
    <row r="364" s="12" customFormat="1">
      <c r="B364" s="223"/>
      <c r="C364" s="224"/>
      <c r="D364" s="214" t="s">
        <v>145</v>
      </c>
      <c r="E364" s="225" t="s">
        <v>1</v>
      </c>
      <c r="F364" s="226" t="s">
        <v>787</v>
      </c>
      <c r="G364" s="224"/>
      <c r="H364" s="227">
        <v>172.834</v>
      </c>
      <c r="I364" s="228"/>
      <c r="J364" s="224"/>
      <c r="K364" s="224"/>
      <c r="L364" s="229"/>
      <c r="M364" s="230"/>
      <c r="N364" s="231"/>
      <c r="O364" s="231"/>
      <c r="P364" s="231"/>
      <c r="Q364" s="231"/>
      <c r="R364" s="231"/>
      <c r="S364" s="231"/>
      <c r="T364" s="232"/>
      <c r="AT364" s="233" t="s">
        <v>145</v>
      </c>
      <c r="AU364" s="233" t="s">
        <v>143</v>
      </c>
      <c r="AV364" s="12" t="s">
        <v>143</v>
      </c>
      <c r="AW364" s="12" t="s">
        <v>36</v>
      </c>
      <c r="AX364" s="12" t="s">
        <v>82</v>
      </c>
      <c r="AY364" s="233" t="s">
        <v>134</v>
      </c>
    </row>
    <row r="365" s="1" customFormat="1" ht="16.5" customHeight="1">
      <c r="B365" s="36"/>
      <c r="C365" s="200" t="s">
        <v>792</v>
      </c>
      <c r="D365" s="200" t="s">
        <v>137</v>
      </c>
      <c r="E365" s="201" t="s">
        <v>793</v>
      </c>
      <c r="F365" s="202" t="s">
        <v>794</v>
      </c>
      <c r="G365" s="203" t="s">
        <v>168</v>
      </c>
      <c r="H365" s="204">
        <v>94.337000000000003</v>
      </c>
      <c r="I365" s="205"/>
      <c r="J365" s="206">
        <f>ROUND(I365*H365,2)</f>
        <v>0</v>
      </c>
      <c r="K365" s="202" t="s">
        <v>141</v>
      </c>
      <c r="L365" s="41"/>
      <c r="M365" s="207" t="s">
        <v>1</v>
      </c>
      <c r="N365" s="208" t="s">
        <v>46</v>
      </c>
      <c r="O365" s="77"/>
      <c r="P365" s="209">
        <f>O365*H365</f>
        <v>0</v>
      </c>
      <c r="Q365" s="209">
        <v>0.00019000000000000001</v>
      </c>
      <c r="R365" s="209">
        <f>Q365*H365</f>
        <v>0.017924030000000001</v>
      </c>
      <c r="S365" s="209">
        <v>0</v>
      </c>
      <c r="T365" s="210">
        <f>S365*H365</f>
        <v>0</v>
      </c>
      <c r="AR365" s="15" t="s">
        <v>219</v>
      </c>
      <c r="AT365" s="15" t="s">
        <v>137</v>
      </c>
      <c r="AU365" s="15" t="s">
        <v>143</v>
      </c>
      <c r="AY365" s="15" t="s">
        <v>134</v>
      </c>
      <c r="BE365" s="211">
        <f>IF(N365="základní",J365,0)</f>
        <v>0</v>
      </c>
      <c r="BF365" s="211">
        <f>IF(N365="snížená",J365,0)</f>
        <v>0</v>
      </c>
      <c r="BG365" s="211">
        <f>IF(N365="zákl. přenesená",J365,0)</f>
        <v>0</v>
      </c>
      <c r="BH365" s="211">
        <f>IF(N365="sníž. přenesená",J365,0)</f>
        <v>0</v>
      </c>
      <c r="BI365" s="211">
        <f>IF(N365="nulová",J365,0)</f>
        <v>0</v>
      </c>
      <c r="BJ365" s="15" t="s">
        <v>143</v>
      </c>
      <c r="BK365" s="211">
        <f>ROUND(I365*H365,2)</f>
        <v>0</v>
      </c>
      <c r="BL365" s="15" t="s">
        <v>219</v>
      </c>
      <c r="BM365" s="15" t="s">
        <v>795</v>
      </c>
    </row>
    <row r="366" s="12" customFormat="1">
      <c r="B366" s="223"/>
      <c r="C366" s="224"/>
      <c r="D366" s="214" t="s">
        <v>145</v>
      </c>
      <c r="E366" s="225" t="s">
        <v>1</v>
      </c>
      <c r="F366" s="226" t="s">
        <v>796</v>
      </c>
      <c r="G366" s="224"/>
      <c r="H366" s="227">
        <v>12.125999999999999</v>
      </c>
      <c r="I366" s="228"/>
      <c r="J366" s="224"/>
      <c r="K366" s="224"/>
      <c r="L366" s="229"/>
      <c r="M366" s="230"/>
      <c r="N366" s="231"/>
      <c r="O366" s="231"/>
      <c r="P366" s="231"/>
      <c r="Q366" s="231"/>
      <c r="R366" s="231"/>
      <c r="S366" s="231"/>
      <c r="T366" s="232"/>
      <c r="AT366" s="233" t="s">
        <v>145</v>
      </c>
      <c r="AU366" s="233" t="s">
        <v>143</v>
      </c>
      <c r="AV366" s="12" t="s">
        <v>143</v>
      </c>
      <c r="AW366" s="12" t="s">
        <v>36</v>
      </c>
      <c r="AX366" s="12" t="s">
        <v>74</v>
      </c>
      <c r="AY366" s="233" t="s">
        <v>134</v>
      </c>
    </row>
    <row r="367" s="12" customFormat="1">
      <c r="B367" s="223"/>
      <c r="C367" s="224"/>
      <c r="D367" s="214" t="s">
        <v>145</v>
      </c>
      <c r="E367" s="225" t="s">
        <v>1</v>
      </c>
      <c r="F367" s="226" t="s">
        <v>797</v>
      </c>
      <c r="G367" s="224"/>
      <c r="H367" s="227">
        <v>16.097999999999999</v>
      </c>
      <c r="I367" s="228"/>
      <c r="J367" s="224"/>
      <c r="K367" s="224"/>
      <c r="L367" s="229"/>
      <c r="M367" s="230"/>
      <c r="N367" s="231"/>
      <c r="O367" s="231"/>
      <c r="P367" s="231"/>
      <c r="Q367" s="231"/>
      <c r="R367" s="231"/>
      <c r="S367" s="231"/>
      <c r="T367" s="232"/>
      <c r="AT367" s="233" t="s">
        <v>145</v>
      </c>
      <c r="AU367" s="233" t="s">
        <v>143</v>
      </c>
      <c r="AV367" s="12" t="s">
        <v>143</v>
      </c>
      <c r="AW367" s="12" t="s">
        <v>36</v>
      </c>
      <c r="AX367" s="12" t="s">
        <v>74</v>
      </c>
      <c r="AY367" s="233" t="s">
        <v>134</v>
      </c>
    </row>
    <row r="368" s="12" customFormat="1">
      <c r="B368" s="223"/>
      <c r="C368" s="224"/>
      <c r="D368" s="214" t="s">
        <v>145</v>
      </c>
      <c r="E368" s="225" t="s">
        <v>1</v>
      </c>
      <c r="F368" s="226" t="s">
        <v>798</v>
      </c>
      <c r="G368" s="224"/>
      <c r="H368" s="227">
        <v>15.154999999999999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145</v>
      </c>
      <c r="AU368" s="233" t="s">
        <v>143</v>
      </c>
      <c r="AV368" s="12" t="s">
        <v>143</v>
      </c>
      <c r="AW368" s="12" t="s">
        <v>36</v>
      </c>
      <c r="AX368" s="12" t="s">
        <v>74</v>
      </c>
      <c r="AY368" s="233" t="s">
        <v>134</v>
      </c>
    </row>
    <row r="369" s="12" customFormat="1">
      <c r="B369" s="223"/>
      <c r="C369" s="224"/>
      <c r="D369" s="214" t="s">
        <v>145</v>
      </c>
      <c r="E369" s="225" t="s">
        <v>1</v>
      </c>
      <c r="F369" s="226" t="s">
        <v>799</v>
      </c>
      <c r="G369" s="224"/>
      <c r="H369" s="227">
        <v>9.1460000000000008</v>
      </c>
      <c r="I369" s="228"/>
      <c r="J369" s="224"/>
      <c r="K369" s="224"/>
      <c r="L369" s="229"/>
      <c r="M369" s="230"/>
      <c r="N369" s="231"/>
      <c r="O369" s="231"/>
      <c r="P369" s="231"/>
      <c r="Q369" s="231"/>
      <c r="R369" s="231"/>
      <c r="S369" s="231"/>
      <c r="T369" s="232"/>
      <c r="AT369" s="233" t="s">
        <v>145</v>
      </c>
      <c r="AU369" s="233" t="s">
        <v>143</v>
      </c>
      <c r="AV369" s="12" t="s">
        <v>143</v>
      </c>
      <c r="AW369" s="12" t="s">
        <v>36</v>
      </c>
      <c r="AX369" s="12" t="s">
        <v>74</v>
      </c>
      <c r="AY369" s="233" t="s">
        <v>134</v>
      </c>
    </row>
    <row r="370" s="12" customFormat="1">
      <c r="B370" s="223"/>
      <c r="C370" s="224"/>
      <c r="D370" s="214" t="s">
        <v>145</v>
      </c>
      <c r="E370" s="225" t="s">
        <v>1</v>
      </c>
      <c r="F370" s="226" t="s">
        <v>800</v>
      </c>
      <c r="G370" s="224"/>
      <c r="H370" s="227">
        <v>10.635</v>
      </c>
      <c r="I370" s="228"/>
      <c r="J370" s="224"/>
      <c r="K370" s="224"/>
      <c r="L370" s="229"/>
      <c r="M370" s="230"/>
      <c r="N370" s="231"/>
      <c r="O370" s="231"/>
      <c r="P370" s="231"/>
      <c r="Q370" s="231"/>
      <c r="R370" s="231"/>
      <c r="S370" s="231"/>
      <c r="T370" s="232"/>
      <c r="AT370" s="233" t="s">
        <v>145</v>
      </c>
      <c r="AU370" s="233" t="s">
        <v>143</v>
      </c>
      <c r="AV370" s="12" t="s">
        <v>143</v>
      </c>
      <c r="AW370" s="12" t="s">
        <v>36</v>
      </c>
      <c r="AX370" s="12" t="s">
        <v>74</v>
      </c>
      <c r="AY370" s="233" t="s">
        <v>134</v>
      </c>
    </row>
    <row r="371" s="12" customFormat="1">
      <c r="B371" s="223"/>
      <c r="C371" s="224"/>
      <c r="D371" s="214" t="s">
        <v>145</v>
      </c>
      <c r="E371" s="225" t="s">
        <v>1</v>
      </c>
      <c r="F371" s="226" t="s">
        <v>801</v>
      </c>
      <c r="G371" s="224"/>
      <c r="H371" s="227">
        <v>2.4289999999999998</v>
      </c>
      <c r="I371" s="228"/>
      <c r="J371" s="224"/>
      <c r="K371" s="224"/>
      <c r="L371" s="229"/>
      <c r="M371" s="230"/>
      <c r="N371" s="231"/>
      <c r="O371" s="231"/>
      <c r="P371" s="231"/>
      <c r="Q371" s="231"/>
      <c r="R371" s="231"/>
      <c r="S371" s="231"/>
      <c r="T371" s="232"/>
      <c r="AT371" s="233" t="s">
        <v>145</v>
      </c>
      <c r="AU371" s="233" t="s">
        <v>143</v>
      </c>
      <c r="AV371" s="12" t="s">
        <v>143</v>
      </c>
      <c r="AW371" s="12" t="s">
        <v>36</v>
      </c>
      <c r="AX371" s="12" t="s">
        <v>74</v>
      </c>
      <c r="AY371" s="233" t="s">
        <v>134</v>
      </c>
    </row>
    <row r="372" s="12" customFormat="1">
      <c r="B372" s="223"/>
      <c r="C372" s="224"/>
      <c r="D372" s="214" t="s">
        <v>145</v>
      </c>
      <c r="E372" s="225" t="s">
        <v>1</v>
      </c>
      <c r="F372" s="226" t="s">
        <v>802</v>
      </c>
      <c r="G372" s="224"/>
      <c r="H372" s="227">
        <v>16.553000000000001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145</v>
      </c>
      <c r="AU372" s="233" t="s">
        <v>143</v>
      </c>
      <c r="AV372" s="12" t="s">
        <v>143</v>
      </c>
      <c r="AW372" s="12" t="s">
        <v>36</v>
      </c>
      <c r="AX372" s="12" t="s">
        <v>74</v>
      </c>
      <c r="AY372" s="233" t="s">
        <v>134</v>
      </c>
    </row>
    <row r="373" s="12" customFormat="1">
      <c r="B373" s="223"/>
      <c r="C373" s="224"/>
      <c r="D373" s="214" t="s">
        <v>145</v>
      </c>
      <c r="E373" s="225" t="s">
        <v>1</v>
      </c>
      <c r="F373" s="226" t="s">
        <v>803</v>
      </c>
      <c r="G373" s="224"/>
      <c r="H373" s="227">
        <v>12.195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AT373" s="233" t="s">
        <v>145</v>
      </c>
      <c r="AU373" s="233" t="s">
        <v>143</v>
      </c>
      <c r="AV373" s="12" t="s">
        <v>143</v>
      </c>
      <c r="AW373" s="12" t="s">
        <v>36</v>
      </c>
      <c r="AX373" s="12" t="s">
        <v>74</v>
      </c>
      <c r="AY373" s="233" t="s">
        <v>134</v>
      </c>
    </row>
    <row r="374" s="13" customFormat="1">
      <c r="B374" s="234"/>
      <c r="C374" s="235"/>
      <c r="D374" s="214" t="s">
        <v>145</v>
      </c>
      <c r="E374" s="236" t="s">
        <v>1</v>
      </c>
      <c r="F374" s="237" t="s">
        <v>173</v>
      </c>
      <c r="G374" s="235"/>
      <c r="H374" s="238">
        <v>94.336999999999989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AT374" s="244" t="s">
        <v>145</v>
      </c>
      <c r="AU374" s="244" t="s">
        <v>143</v>
      </c>
      <c r="AV374" s="13" t="s">
        <v>142</v>
      </c>
      <c r="AW374" s="13" t="s">
        <v>36</v>
      </c>
      <c r="AX374" s="13" t="s">
        <v>82</v>
      </c>
      <c r="AY374" s="244" t="s">
        <v>134</v>
      </c>
    </row>
    <row r="375" s="1" customFormat="1" ht="16.5" customHeight="1">
      <c r="B375" s="36"/>
      <c r="C375" s="200" t="s">
        <v>804</v>
      </c>
      <c r="D375" s="200" t="s">
        <v>137</v>
      </c>
      <c r="E375" s="201" t="s">
        <v>805</v>
      </c>
      <c r="F375" s="202" t="s">
        <v>806</v>
      </c>
      <c r="G375" s="203" t="s">
        <v>168</v>
      </c>
      <c r="H375" s="204">
        <v>324.03300000000002</v>
      </c>
      <c r="I375" s="205"/>
      <c r="J375" s="206">
        <f>ROUND(I375*H375,2)</f>
        <v>0</v>
      </c>
      <c r="K375" s="202" t="s">
        <v>141</v>
      </c>
      <c r="L375" s="41"/>
      <c r="M375" s="207" t="s">
        <v>1</v>
      </c>
      <c r="N375" s="208" t="s">
        <v>46</v>
      </c>
      <c r="O375" s="77"/>
      <c r="P375" s="209">
        <f>O375*H375</f>
        <v>0</v>
      </c>
      <c r="Q375" s="209">
        <v>0.00025999999999999998</v>
      </c>
      <c r="R375" s="209">
        <f>Q375*H375</f>
        <v>0.084248580000000003</v>
      </c>
      <c r="S375" s="209">
        <v>0</v>
      </c>
      <c r="T375" s="210">
        <f>S375*H375</f>
        <v>0</v>
      </c>
      <c r="AR375" s="15" t="s">
        <v>219</v>
      </c>
      <c r="AT375" s="15" t="s">
        <v>137</v>
      </c>
      <c r="AU375" s="15" t="s">
        <v>143</v>
      </c>
      <c r="AY375" s="15" t="s">
        <v>134</v>
      </c>
      <c r="BE375" s="211">
        <f>IF(N375="základní",J375,0)</f>
        <v>0</v>
      </c>
      <c r="BF375" s="211">
        <f>IF(N375="snížená",J375,0)</f>
        <v>0</v>
      </c>
      <c r="BG375" s="211">
        <f>IF(N375="zákl. přenesená",J375,0)</f>
        <v>0</v>
      </c>
      <c r="BH375" s="211">
        <f>IF(N375="sníž. přenesená",J375,0)</f>
        <v>0</v>
      </c>
      <c r="BI375" s="211">
        <f>IF(N375="nulová",J375,0)</f>
        <v>0</v>
      </c>
      <c r="BJ375" s="15" t="s">
        <v>143</v>
      </c>
      <c r="BK375" s="211">
        <f>ROUND(I375*H375,2)</f>
        <v>0</v>
      </c>
      <c r="BL375" s="15" t="s">
        <v>219</v>
      </c>
      <c r="BM375" s="15" t="s">
        <v>807</v>
      </c>
    </row>
    <row r="376" s="11" customFormat="1">
      <c r="B376" s="212"/>
      <c r="C376" s="213"/>
      <c r="D376" s="214" t="s">
        <v>145</v>
      </c>
      <c r="E376" s="215" t="s">
        <v>1</v>
      </c>
      <c r="F376" s="216" t="s">
        <v>808</v>
      </c>
      <c r="G376" s="213"/>
      <c r="H376" s="215" t="s">
        <v>1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145</v>
      </c>
      <c r="AU376" s="222" t="s">
        <v>143</v>
      </c>
      <c r="AV376" s="11" t="s">
        <v>82</v>
      </c>
      <c r="AW376" s="11" t="s">
        <v>36</v>
      </c>
      <c r="AX376" s="11" t="s">
        <v>74</v>
      </c>
      <c r="AY376" s="222" t="s">
        <v>134</v>
      </c>
    </row>
    <row r="377" s="12" customFormat="1">
      <c r="B377" s="223"/>
      <c r="C377" s="224"/>
      <c r="D377" s="214" t="s">
        <v>145</v>
      </c>
      <c r="E377" s="225" t="s">
        <v>1</v>
      </c>
      <c r="F377" s="226" t="s">
        <v>287</v>
      </c>
      <c r="G377" s="224"/>
      <c r="H377" s="227">
        <v>56.649999999999999</v>
      </c>
      <c r="I377" s="228"/>
      <c r="J377" s="224"/>
      <c r="K377" s="224"/>
      <c r="L377" s="229"/>
      <c r="M377" s="230"/>
      <c r="N377" s="231"/>
      <c r="O377" s="231"/>
      <c r="P377" s="231"/>
      <c r="Q377" s="231"/>
      <c r="R377" s="231"/>
      <c r="S377" s="231"/>
      <c r="T377" s="232"/>
      <c r="AT377" s="233" t="s">
        <v>145</v>
      </c>
      <c r="AU377" s="233" t="s">
        <v>143</v>
      </c>
      <c r="AV377" s="12" t="s">
        <v>143</v>
      </c>
      <c r="AW377" s="12" t="s">
        <v>36</v>
      </c>
      <c r="AX377" s="12" t="s">
        <v>74</v>
      </c>
      <c r="AY377" s="233" t="s">
        <v>134</v>
      </c>
    </row>
    <row r="378" s="11" customFormat="1">
      <c r="B378" s="212"/>
      <c r="C378" s="213"/>
      <c r="D378" s="214" t="s">
        <v>145</v>
      </c>
      <c r="E378" s="215" t="s">
        <v>1</v>
      </c>
      <c r="F378" s="216" t="s">
        <v>809</v>
      </c>
      <c r="G378" s="213"/>
      <c r="H378" s="215" t="s">
        <v>1</v>
      </c>
      <c r="I378" s="217"/>
      <c r="J378" s="213"/>
      <c r="K378" s="213"/>
      <c r="L378" s="218"/>
      <c r="M378" s="219"/>
      <c r="N378" s="220"/>
      <c r="O378" s="220"/>
      <c r="P378" s="220"/>
      <c r="Q378" s="220"/>
      <c r="R378" s="220"/>
      <c r="S378" s="220"/>
      <c r="T378" s="221"/>
      <c r="AT378" s="222" t="s">
        <v>145</v>
      </c>
      <c r="AU378" s="222" t="s">
        <v>143</v>
      </c>
      <c r="AV378" s="11" t="s">
        <v>82</v>
      </c>
      <c r="AW378" s="11" t="s">
        <v>36</v>
      </c>
      <c r="AX378" s="11" t="s">
        <v>74</v>
      </c>
      <c r="AY378" s="222" t="s">
        <v>134</v>
      </c>
    </row>
    <row r="379" s="12" customFormat="1">
      <c r="B379" s="223"/>
      <c r="C379" s="224"/>
      <c r="D379" s="214" t="s">
        <v>145</v>
      </c>
      <c r="E379" s="225" t="s">
        <v>1</v>
      </c>
      <c r="F379" s="226" t="s">
        <v>810</v>
      </c>
      <c r="G379" s="224"/>
      <c r="H379" s="227">
        <v>191.38300000000001</v>
      </c>
      <c r="I379" s="228"/>
      <c r="J379" s="224"/>
      <c r="K379" s="224"/>
      <c r="L379" s="229"/>
      <c r="M379" s="230"/>
      <c r="N379" s="231"/>
      <c r="O379" s="231"/>
      <c r="P379" s="231"/>
      <c r="Q379" s="231"/>
      <c r="R379" s="231"/>
      <c r="S379" s="231"/>
      <c r="T379" s="232"/>
      <c r="AT379" s="233" t="s">
        <v>145</v>
      </c>
      <c r="AU379" s="233" t="s">
        <v>143</v>
      </c>
      <c r="AV379" s="12" t="s">
        <v>143</v>
      </c>
      <c r="AW379" s="12" t="s">
        <v>36</v>
      </c>
      <c r="AX379" s="12" t="s">
        <v>74</v>
      </c>
      <c r="AY379" s="233" t="s">
        <v>134</v>
      </c>
    </row>
    <row r="380" s="11" customFormat="1">
      <c r="B380" s="212"/>
      <c r="C380" s="213"/>
      <c r="D380" s="214" t="s">
        <v>145</v>
      </c>
      <c r="E380" s="215" t="s">
        <v>1</v>
      </c>
      <c r="F380" s="216" t="s">
        <v>811</v>
      </c>
      <c r="G380" s="213"/>
      <c r="H380" s="215" t="s">
        <v>1</v>
      </c>
      <c r="I380" s="217"/>
      <c r="J380" s="213"/>
      <c r="K380" s="213"/>
      <c r="L380" s="218"/>
      <c r="M380" s="219"/>
      <c r="N380" s="220"/>
      <c r="O380" s="220"/>
      <c r="P380" s="220"/>
      <c r="Q380" s="220"/>
      <c r="R380" s="220"/>
      <c r="S380" s="220"/>
      <c r="T380" s="221"/>
      <c r="AT380" s="222" t="s">
        <v>145</v>
      </c>
      <c r="AU380" s="222" t="s">
        <v>143</v>
      </c>
      <c r="AV380" s="11" t="s">
        <v>82</v>
      </c>
      <c r="AW380" s="11" t="s">
        <v>36</v>
      </c>
      <c r="AX380" s="11" t="s">
        <v>74</v>
      </c>
      <c r="AY380" s="222" t="s">
        <v>134</v>
      </c>
    </row>
    <row r="381" s="12" customFormat="1">
      <c r="B381" s="223"/>
      <c r="C381" s="224"/>
      <c r="D381" s="214" t="s">
        <v>145</v>
      </c>
      <c r="E381" s="225" t="s">
        <v>1</v>
      </c>
      <c r="F381" s="226" t="s">
        <v>812</v>
      </c>
      <c r="G381" s="224"/>
      <c r="H381" s="227">
        <v>76</v>
      </c>
      <c r="I381" s="228"/>
      <c r="J381" s="224"/>
      <c r="K381" s="224"/>
      <c r="L381" s="229"/>
      <c r="M381" s="230"/>
      <c r="N381" s="231"/>
      <c r="O381" s="231"/>
      <c r="P381" s="231"/>
      <c r="Q381" s="231"/>
      <c r="R381" s="231"/>
      <c r="S381" s="231"/>
      <c r="T381" s="232"/>
      <c r="AT381" s="233" t="s">
        <v>145</v>
      </c>
      <c r="AU381" s="233" t="s">
        <v>143</v>
      </c>
      <c r="AV381" s="12" t="s">
        <v>143</v>
      </c>
      <c r="AW381" s="12" t="s">
        <v>36</v>
      </c>
      <c r="AX381" s="12" t="s">
        <v>74</v>
      </c>
      <c r="AY381" s="233" t="s">
        <v>134</v>
      </c>
    </row>
    <row r="382" s="13" customFormat="1">
      <c r="B382" s="234"/>
      <c r="C382" s="235"/>
      <c r="D382" s="214" t="s">
        <v>145</v>
      </c>
      <c r="E382" s="236" t="s">
        <v>1</v>
      </c>
      <c r="F382" s="237" t="s">
        <v>173</v>
      </c>
      <c r="G382" s="235"/>
      <c r="H382" s="238">
        <v>324.03300000000002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AT382" s="244" t="s">
        <v>145</v>
      </c>
      <c r="AU382" s="244" t="s">
        <v>143</v>
      </c>
      <c r="AV382" s="13" t="s">
        <v>142</v>
      </c>
      <c r="AW382" s="13" t="s">
        <v>36</v>
      </c>
      <c r="AX382" s="13" t="s">
        <v>82</v>
      </c>
      <c r="AY382" s="244" t="s">
        <v>134</v>
      </c>
    </row>
    <row r="383" s="10" customFormat="1" ht="25.92" customHeight="1">
      <c r="B383" s="184"/>
      <c r="C383" s="185"/>
      <c r="D383" s="186" t="s">
        <v>73</v>
      </c>
      <c r="E383" s="187" t="s">
        <v>813</v>
      </c>
      <c r="F383" s="187" t="s">
        <v>814</v>
      </c>
      <c r="G383" s="185"/>
      <c r="H383" s="185"/>
      <c r="I383" s="188"/>
      <c r="J383" s="189">
        <f>BK383</f>
        <v>0</v>
      </c>
      <c r="K383" s="185"/>
      <c r="L383" s="190"/>
      <c r="M383" s="191"/>
      <c r="N383" s="192"/>
      <c r="O383" s="192"/>
      <c r="P383" s="193">
        <f>P384+P386+P388</f>
        <v>0</v>
      </c>
      <c r="Q383" s="192"/>
      <c r="R383" s="193">
        <f>R384+R386+R388</f>
        <v>0</v>
      </c>
      <c r="S383" s="192"/>
      <c r="T383" s="194">
        <f>T384+T386+T388</f>
        <v>0</v>
      </c>
      <c r="AR383" s="195" t="s">
        <v>158</v>
      </c>
      <c r="AT383" s="196" t="s">
        <v>73</v>
      </c>
      <c r="AU383" s="196" t="s">
        <v>74</v>
      </c>
      <c r="AY383" s="195" t="s">
        <v>134</v>
      </c>
      <c r="BK383" s="197">
        <f>BK384+BK386+BK388</f>
        <v>0</v>
      </c>
    </row>
    <row r="384" s="10" customFormat="1" ht="22.8" customHeight="1">
      <c r="B384" s="184"/>
      <c r="C384" s="185"/>
      <c r="D384" s="186" t="s">
        <v>73</v>
      </c>
      <c r="E384" s="198" t="s">
        <v>815</v>
      </c>
      <c r="F384" s="198" t="s">
        <v>816</v>
      </c>
      <c r="G384" s="185"/>
      <c r="H384" s="185"/>
      <c r="I384" s="188"/>
      <c r="J384" s="199">
        <f>BK384</f>
        <v>0</v>
      </c>
      <c r="K384" s="185"/>
      <c r="L384" s="190"/>
      <c r="M384" s="191"/>
      <c r="N384" s="192"/>
      <c r="O384" s="192"/>
      <c r="P384" s="193">
        <f>P385</f>
        <v>0</v>
      </c>
      <c r="Q384" s="192"/>
      <c r="R384" s="193">
        <f>R385</f>
        <v>0</v>
      </c>
      <c r="S384" s="192"/>
      <c r="T384" s="194">
        <f>T385</f>
        <v>0</v>
      </c>
      <c r="AR384" s="195" t="s">
        <v>158</v>
      </c>
      <c r="AT384" s="196" t="s">
        <v>73</v>
      </c>
      <c r="AU384" s="196" t="s">
        <v>82</v>
      </c>
      <c r="AY384" s="195" t="s">
        <v>134</v>
      </c>
      <c r="BK384" s="197">
        <f>BK385</f>
        <v>0</v>
      </c>
    </row>
    <row r="385" s="1" customFormat="1" ht="16.5" customHeight="1">
      <c r="B385" s="36"/>
      <c r="C385" s="200" t="s">
        <v>817</v>
      </c>
      <c r="D385" s="200" t="s">
        <v>137</v>
      </c>
      <c r="E385" s="201" t="s">
        <v>818</v>
      </c>
      <c r="F385" s="202" t="s">
        <v>816</v>
      </c>
      <c r="G385" s="203" t="s">
        <v>367</v>
      </c>
      <c r="H385" s="255"/>
      <c r="I385" s="205"/>
      <c r="J385" s="206">
        <f>ROUND(I385*H385,2)</f>
        <v>0</v>
      </c>
      <c r="K385" s="202" t="s">
        <v>141</v>
      </c>
      <c r="L385" s="41"/>
      <c r="M385" s="207" t="s">
        <v>1</v>
      </c>
      <c r="N385" s="208" t="s">
        <v>46</v>
      </c>
      <c r="O385" s="77"/>
      <c r="P385" s="209">
        <f>O385*H385</f>
        <v>0</v>
      </c>
      <c r="Q385" s="209">
        <v>0</v>
      </c>
      <c r="R385" s="209">
        <f>Q385*H385</f>
        <v>0</v>
      </c>
      <c r="S385" s="209">
        <v>0</v>
      </c>
      <c r="T385" s="210">
        <f>S385*H385</f>
        <v>0</v>
      </c>
      <c r="AR385" s="15" t="s">
        <v>819</v>
      </c>
      <c r="AT385" s="15" t="s">
        <v>137</v>
      </c>
      <c r="AU385" s="15" t="s">
        <v>143</v>
      </c>
      <c r="AY385" s="15" t="s">
        <v>134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15" t="s">
        <v>143</v>
      </c>
      <c r="BK385" s="211">
        <f>ROUND(I385*H385,2)</f>
        <v>0</v>
      </c>
      <c r="BL385" s="15" t="s">
        <v>819</v>
      </c>
      <c r="BM385" s="15" t="s">
        <v>820</v>
      </c>
    </row>
    <row r="386" s="10" customFormat="1" ht="22.8" customHeight="1">
      <c r="B386" s="184"/>
      <c r="C386" s="185"/>
      <c r="D386" s="186" t="s">
        <v>73</v>
      </c>
      <c r="E386" s="198" t="s">
        <v>821</v>
      </c>
      <c r="F386" s="198" t="s">
        <v>822</v>
      </c>
      <c r="G386" s="185"/>
      <c r="H386" s="185"/>
      <c r="I386" s="188"/>
      <c r="J386" s="199">
        <f>BK386</f>
        <v>0</v>
      </c>
      <c r="K386" s="185"/>
      <c r="L386" s="190"/>
      <c r="M386" s="191"/>
      <c r="N386" s="192"/>
      <c r="O386" s="192"/>
      <c r="P386" s="193">
        <f>P387</f>
        <v>0</v>
      </c>
      <c r="Q386" s="192"/>
      <c r="R386" s="193">
        <f>R387</f>
        <v>0</v>
      </c>
      <c r="S386" s="192"/>
      <c r="T386" s="194">
        <f>T387</f>
        <v>0</v>
      </c>
      <c r="AR386" s="195" t="s">
        <v>158</v>
      </c>
      <c r="AT386" s="196" t="s">
        <v>73</v>
      </c>
      <c r="AU386" s="196" t="s">
        <v>82</v>
      </c>
      <c r="AY386" s="195" t="s">
        <v>134</v>
      </c>
      <c r="BK386" s="197">
        <f>BK387</f>
        <v>0</v>
      </c>
    </row>
    <row r="387" s="1" customFormat="1" ht="16.5" customHeight="1">
      <c r="B387" s="36"/>
      <c r="C387" s="200" t="s">
        <v>823</v>
      </c>
      <c r="D387" s="200" t="s">
        <v>137</v>
      </c>
      <c r="E387" s="201" t="s">
        <v>824</v>
      </c>
      <c r="F387" s="202" t="s">
        <v>825</v>
      </c>
      <c r="G387" s="203" t="s">
        <v>367</v>
      </c>
      <c r="H387" s="255"/>
      <c r="I387" s="205"/>
      <c r="J387" s="206">
        <f>ROUND(I387*H387,2)</f>
        <v>0</v>
      </c>
      <c r="K387" s="202" t="s">
        <v>141</v>
      </c>
      <c r="L387" s="41"/>
      <c r="M387" s="207" t="s">
        <v>1</v>
      </c>
      <c r="N387" s="208" t="s">
        <v>46</v>
      </c>
      <c r="O387" s="77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10">
        <f>S387*H387</f>
        <v>0</v>
      </c>
      <c r="AR387" s="15" t="s">
        <v>819</v>
      </c>
      <c r="AT387" s="15" t="s">
        <v>137</v>
      </c>
      <c r="AU387" s="15" t="s">
        <v>143</v>
      </c>
      <c r="AY387" s="15" t="s">
        <v>134</v>
      </c>
      <c r="BE387" s="211">
        <f>IF(N387="základní",J387,0)</f>
        <v>0</v>
      </c>
      <c r="BF387" s="211">
        <f>IF(N387="snížená",J387,0)</f>
        <v>0</v>
      </c>
      <c r="BG387" s="211">
        <f>IF(N387="zákl. přenesená",J387,0)</f>
        <v>0</v>
      </c>
      <c r="BH387" s="211">
        <f>IF(N387="sníž. přenesená",J387,0)</f>
        <v>0</v>
      </c>
      <c r="BI387" s="211">
        <f>IF(N387="nulová",J387,0)</f>
        <v>0</v>
      </c>
      <c r="BJ387" s="15" t="s">
        <v>143</v>
      </c>
      <c r="BK387" s="211">
        <f>ROUND(I387*H387,2)</f>
        <v>0</v>
      </c>
      <c r="BL387" s="15" t="s">
        <v>819</v>
      </c>
      <c r="BM387" s="15" t="s">
        <v>826</v>
      </c>
    </row>
    <row r="388" s="10" customFormat="1" ht="22.8" customHeight="1">
      <c r="B388" s="184"/>
      <c r="C388" s="185"/>
      <c r="D388" s="186" t="s">
        <v>73</v>
      </c>
      <c r="E388" s="198" t="s">
        <v>827</v>
      </c>
      <c r="F388" s="198" t="s">
        <v>828</v>
      </c>
      <c r="G388" s="185"/>
      <c r="H388" s="185"/>
      <c r="I388" s="188"/>
      <c r="J388" s="199">
        <f>BK388</f>
        <v>0</v>
      </c>
      <c r="K388" s="185"/>
      <c r="L388" s="190"/>
      <c r="M388" s="191"/>
      <c r="N388" s="192"/>
      <c r="O388" s="192"/>
      <c r="P388" s="193">
        <f>P389</f>
        <v>0</v>
      </c>
      <c r="Q388" s="192"/>
      <c r="R388" s="193">
        <f>R389</f>
        <v>0</v>
      </c>
      <c r="S388" s="192"/>
      <c r="T388" s="194">
        <f>T389</f>
        <v>0</v>
      </c>
      <c r="AR388" s="195" t="s">
        <v>158</v>
      </c>
      <c r="AT388" s="196" t="s">
        <v>73</v>
      </c>
      <c r="AU388" s="196" t="s">
        <v>82</v>
      </c>
      <c r="AY388" s="195" t="s">
        <v>134</v>
      </c>
      <c r="BK388" s="197">
        <f>BK389</f>
        <v>0</v>
      </c>
    </row>
    <row r="389" s="1" customFormat="1" ht="16.5" customHeight="1">
      <c r="B389" s="36"/>
      <c r="C389" s="200" t="s">
        <v>829</v>
      </c>
      <c r="D389" s="200" t="s">
        <v>137</v>
      </c>
      <c r="E389" s="201" t="s">
        <v>830</v>
      </c>
      <c r="F389" s="202" t="s">
        <v>831</v>
      </c>
      <c r="G389" s="203" t="s">
        <v>367</v>
      </c>
      <c r="H389" s="255"/>
      <c r="I389" s="205"/>
      <c r="J389" s="206">
        <f>ROUND(I389*H389,2)</f>
        <v>0</v>
      </c>
      <c r="K389" s="202" t="s">
        <v>141</v>
      </c>
      <c r="L389" s="41"/>
      <c r="M389" s="256" t="s">
        <v>1</v>
      </c>
      <c r="N389" s="257" t="s">
        <v>46</v>
      </c>
      <c r="O389" s="258"/>
      <c r="P389" s="259">
        <f>O389*H389</f>
        <v>0</v>
      </c>
      <c r="Q389" s="259">
        <v>0</v>
      </c>
      <c r="R389" s="259">
        <f>Q389*H389</f>
        <v>0</v>
      </c>
      <c r="S389" s="259">
        <v>0</v>
      </c>
      <c r="T389" s="260">
        <f>S389*H389</f>
        <v>0</v>
      </c>
      <c r="AR389" s="15" t="s">
        <v>819</v>
      </c>
      <c r="AT389" s="15" t="s">
        <v>137</v>
      </c>
      <c r="AU389" s="15" t="s">
        <v>143</v>
      </c>
      <c r="AY389" s="15" t="s">
        <v>134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5" t="s">
        <v>143</v>
      </c>
      <c r="BK389" s="211">
        <f>ROUND(I389*H389,2)</f>
        <v>0</v>
      </c>
      <c r="BL389" s="15" t="s">
        <v>819</v>
      </c>
      <c r="BM389" s="15" t="s">
        <v>832</v>
      </c>
    </row>
    <row r="390" s="1" customFormat="1" ht="6.96" customHeight="1">
      <c r="B390" s="55"/>
      <c r="C390" s="56"/>
      <c r="D390" s="56"/>
      <c r="E390" s="56"/>
      <c r="F390" s="56"/>
      <c r="G390" s="56"/>
      <c r="H390" s="56"/>
      <c r="I390" s="149"/>
      <c r="J390" s="56"/>
      <c r="K390" s="56"/>
      <c r="L390" s="41"/>
    </row>
  </sheetData>
  <sheetProtection sheet="1" autoFilter="0" formatColumns="0" formatRows="0" objects="1" scenarios="1" spinCount="100000" saltValue="dTO5VQFMXGjpCdwrL7Hg2eW5/RdfDTiPvbhpjQFxWns4WIYWwrFUsOnIyGos0R5HfC/gNAiQNum88vi3M4jhZQ==" hashValue="0D4DgZnPGPukW3JFEHn4dip7DstAQVNEjnS5gQ/0l7RGbT4pkvLTaJcYQp79q/9jB2DXn4QR9fwjmhiir5XKwg==" algorithmName="SHA-512" password="CC35"/>
  <autoFilter ref="C105:K389"/>
  <mergeCells count="9">
    <mergeCell ref="E7:H7"/>
    <mergeCell ref="E9:H9"/>
    <mergeCell ref="E18:H18"/>
    <mergeCell ref="E27:H27"/>
    <mergeCell ref="E48:H48"/>
    <mergeCell ref="E50:H50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2019-09-10T02:29:06Z</dcterms:created>
  <dcterms:modified xsi:type="dcterms:W3CDTF">2019-09-10T02:29:10Z</dcterms:modified>
</cp:coreProperties>
</file>